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3765" yWindow="2730" windowWidth="21600" windowHeight="12735"/>
  </bookViews>
  <sheets>
    <sheet name="Cash Flow Forecast" sheetId="1" r:id="rId1"/>
    <sheet name="Cash flow chart" sheetId="2" r:id="rId2"/>
  </sheets>
  <definedNames>
    <definedName name="Cash_Minimum">'Cash Flow Forecast'!$J$3</definedName>
    <definedName name="_xlnm.Print_Area" localSheetId="1">'Cash flow chart'!$A:$L</definedName>
    <definedName name="Start_Date">'Cash Flow Forecast'!$F$3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" l="1"/>
  <c r="C6" i="1"/>
  <c r="C4" i="2"/>
  <c r="O15" i="1" l="1"/>
  <c r="F3" i="1"/>
  <c r="C5" i="1" s="1"/>
  <c r="M3" i="2"/>
  <c r="O10" i="1"/>
  <c r="O17" i="1" s="1"/>
  <c r="N4" i="2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O47" i="1"/>
  <c r="O54" i="1" s="1"/>
  <c r="C18" i="1"/>
  <c r="C54" i="1"/>
  <c r="C55" i="1" s="1"/>
  <c r="C5" i="2" l="1"/>
  <c r="D18" i="1"/>
  <c r="D55" i="1" s="1"/>
  <c r="E6" i="1" s="1"/>
  <c r="O4" i="2"/>
  <c r="B4" i="2"/>
  <c r="M4" i="2" s="1"/>
  <c r="D5" i="1"/>
  <c r="E18" i="1" l="1"/>
  <c r="E55" i="1" s="1"/>
  <c r="F6" i="1" s="1"/>
  <c r="C6" i="2"/>
  <c r="O5" i="2"/>
  <c r="N5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O7" i="2" l="1"/>
  <c r="N7" i="2"/>
  <c r="G18" i="1"/>
  <c r="G55" i="1" s="1"/>
  <c r="H6" i="1" s="1"/>
  <c r="C8" i="2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O9" i="2" l="1"/>
  <c r="N9" i="2"/>
  <c r="I18" i="1"/>
  <c r="I55" i="1" s="1"/>
  <c r="J6" i="1" s="1"/>
  <c r="C10" i="2"/>
  <c r="I5" i="1"/>
  <c r="B9" i="2"/>
  <c r="M9" i="2" s="1"/>
  <c r="C11" i="2" l="1"/>
  <c r="J18" i="1"/>
  <c r="J55" i="1" s="1"/>
  <c r="K6" i="1" s="1"/>
  <c r="O10" i="2"/>
  <c r="N10" i="2"/>
  <c r="J5" i="1"/>
  <c r="B10" i="2"/>
  <c r="M10" i="2" s="1"/>
  <c r="K18" i="1" l="1"/>
  <c r="K55" i="1" s="1"/>
  <c r="L6" i="1" s="1"/>
  <c r="C12" i="2"/>
  <c r="O11" i="2"/>
  <c r="N11" i="2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C14" i="2" l="1"/>
  <c r="M18" i="1"/>
  <c r="M55" i="1" s="1"/>
  <c r="N6" i="1" s="1"/>
  <c r="N13" i="2"/>
  <c r="O13" i="2"/>
  <c r="M5" i="1"/>
  <c r="B13" i="2"/>
  <c r="M13" i="2" s="1"/>
  <c r="C15" i="2" l="1"/>
  <c r="N18" i="1"/>
  <c r="N55" i="1" s="1"/>
  <c r="O14" i="2"/>
  <c r="N14" i="2"/>
  <c r="N5" i="1"/>
  <c r="B15" i="2" s="1"/>
  <c r="M15" i="2" s="1"/>
  <c r="B14" i="2"/>
  <c r="M14" i="2" s="1"/>
  <c r="N15" i="2" l="1"/>
  <c r="O15" i="2"/>
</calcChain>
</file>

<file path=xl/sharedStrings.xml><?xml version="1.0" encoding="utf-8"?>
<sst xmlns="http://schemas.openxmlformats.org/spreadsheetml/2006/main" count="62" uniqueCount="59">
  <si>
    <t>Starting cash on hand</t>
  </si>
  <si>
    <t>Cash on hand (beginning of month)</t>
  </si>
  <si>
    <t>Cash Receipts</t>
  </si>
  <si>
    <t>Cash sales</t>
  </si>
  <si>
    <t>Returns and allowances</t>
  </si>
  <si>
    <t>Collections on accounts receivable</t>
  </si>
  <si>
    <t>Interest, other income</t>
  </si>
  <si>
    <t>Loan proceeds</t>
  </si>
  <si>
    <t>Owner contributions</t>
  </si>
  <si>
    <t>Other receipts</t>
  </si>
  <si>
    <t>Total Cash Receipts</t>
  </si>
  <si>
    <t>Total Cash Available</t>
  </si>
  <si>
    <t>Cash Paid Out</t>
  </si>
  <si>
    <t>Advertising</t>
  </si>
  <si>
    <t>Commissions and fees</t>
  </si>
  <si>
    <t>Contract work</t>
  </si>
  <si>
    <t>Employee benefit schemes</t>
  </si>
  <si>
    <t>Insurance</t>
  </si>
  <si>
    <t>Interest expenses</t>
  </si>
  <si>
    <t>Materials and supplies (in COGS)</t>
  </si>
  <si>
    <t>Meals and entertainment</t>
  </si>
  <si>
    <t>Mortgage interest</t>
  </si>
  <si>
    <t>Office expenses</t>
  </si>
  <si>
    <t>Other interest expense</t>
  </si>
  <si>
    <t>Pension and profit-sharing plan</t>
  </si>
  <si>
    <t>Purchases for resale</t>
  </si>
  <si>
    <t>Rent or lease</t>
  </si>
  <si>
    <t>Rent or lease: vehicles, equipment</t>
  </si>
  <si>
    <t>Repairs and maintenance</t>
  </si>
  <si>
    <t>Supplies (not in COGS)</t>
  </si>
  <si>
    <t>Taxes and licences</t>
  </si>
  <si>
    <t>Travel</t>
  </si>
  <si>
    <t>Utilities</t>
  </si>
  <si>
    <t>Wages (less emp. credits)</t>
  </si>
  <si>
    <t>Other expenses</t>
  </si>
  <si>
    <t>Miscellaneous</t>
  </si>
  <si>
    <t>Subtotal</t>
  </si>
  <si>
    <t>Loan principal payment</t>
  </si>
  <si>
    <t>Capital purchases</t>
  </si>
  <si>
    <t>Other start-up costs</t>
  </si>
  <si>
    <t>To reserve and/or escrow</t>
  </si>
  <si>
    <t>Owners’ withdrawal</t>
  </si>
  <si>
    <t>Total Cash Paid Out</t>
  </si>
  <si>
    <t>Cash on hand (end of month)</t>
  </si>
  <si>
    <t>Other Operating Data</t>
  </si>
  <si>
    <t>Accounts receivable balance</t>
  </si>
  <si>
    <t>Bad debt balance</t>
  </si>
  <si>
    <t>Inventory on hand</t>
  </si>
  <si>
    <t>Accounts payable balance</t>
  </si>
  <si>
    <t>Depreciation</t>
  </si>
  <si>
    <t>Starting date</t>
  </si>
  <si>
    <t>Cash minimum balance alert</t>
  </si>
  <si>
    <t>Total</t>
  </si>
  <si>
    <t xml:space="preserve"> </t>
  </si>
  <si>
    <t>Month</t>
  </si>
  <si>
    <t>Cash on hand</t>
  </si>
  <si>
    <t>Not Below Minimum</t>
  </si>
  <si>
    <t>Below Minimum</t>
  </si>
  <si>
    <t>Sales volume (USD)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</si>
</sst>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(* #,##0_);_(* \(#,##0\);_(* &quot;-&quot;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&quot;£&quot;* #,##0.00_-;\-&quot;£&quot;* #,##0.00_-;_-&quot;£&quot;* &quot;-&quot;??_-;_-@_-"/>
    <numFmt numFmtId="166" formatCode="mmmm\ yyyy"/>
    <numFmt numFmtId="167" formatCode="mmm\ yyyy"/>
    <numFmt numFmtId="169" formatCode="&quot;$&quot;#,##0.00"/>
    <numFmt numFmtId="170" formatCode="&quot;$&quot;#,##0"/>
  </numFmts>
  <fonts count="27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b/>
      <sz val="10"/>
      <color theme="1"/>
      <name val="Franklin Gothic Book"/>
      <family val="2"/>
      <scheme val="minor"/>
    </font>
    <font>
      <b/>
      <sz val="10"/>
      <color theme="0"/>
      <name val="Franklin Gothic Book"/>
      <family val="2"/>
      <scheme val="minor"/>
    </font>
    <font>
      <b/>
      <sz val="10"/>
      <color theme="3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0000"/>
      </left>
      <right style="thin">
        <color theme="3" tint="0.79998168889431442"/>
      </right>
      <top style="medium">
        <color rgb="FFFF000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medium">
        <color rgb="FFFF0000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medium">
        <color rgb="FFFF0000"/>
      </top>
      <bottom style="thin">
        <color theme="3" tint="0.79998168889431442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8168889431442"/>
      </top>
      <bottom style="medium">
        <color rgb="FFFF000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medium">
        <color rgb="FFFF0000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8168889431442"/>
      </top>
      <bottom style="medium">
        <color rgb="FFFF0000"/>
      </bottom>
      <diagonal/>
    </border>
    <border>
      <left/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5117038483843"/>
      </top>
      <bottom style="thin">
        <color theme="3" tint="0.79998168889431442"/>
      </bottom>
      <diagonal/>
    </border>
  </borders>
  <cellStyleXfs count="47">
    <xf numFmtId="0" fontId="0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6" applyNumberFormat="0" applyFill="0" applyAlignment="0" applyProtection="0"/>
    <xf numFmtId="0" fontId="10" fillId="0" borderId="37" applyNumberFormat="0" applyFill="0" applyAlignment="0" applyProtection="0"/>
    <xf numFmtId="0" fontId="11" fillId="0" borderId="38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39" applyNumberFormat="0" applyAlignment="0" applyProtection="0"/>
    <xf numFmtId="0" fontId="16" fillId="9" borderId="40" applyNumberFormat="0" applyAlignment="0" applyProtection="0"/>
    <xf numFmtId="0" fontId="17" fillId="9" borderId="39" applyNumberFormat="0" applyAlignment="0" applyProtection="0"/>
    <xf numFmtId="0" fontId="18" fillId="0" borderId="41" applyNumberFormat="0" applyFill="0" applyAlignment="0" applyProtection="0"/>
    <xf numFmtId="0" fontId="19" fillId="10" borderId="42" applyNumberFormat="0" applyAlignment="0" applyProtection="0"/>
    <xf numFmtId="0" fontId="20" fillId="0" borderId="0" applyNumberFormat="0" applyFill="0" applyBorder="0" applyAlignment="0" applyProtection="0"/>
    <xf numFmtId="0" fontId="7" fillId="11" borderId="43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44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93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2" fillId="0" borderId="0" xfId="0" applyNumberFormat="1" applyFont="1" applyAlignment="1">
      <alignment horizontal="center" vertical="center"/>
    </xf>
    <xf numFmtId="0" fontId="2" fillId="2" borderId="28" xfId="0" applyNumberFormat="1" applyFont="1" applyFill="1" applyBorder="1" applyAlignment="1">
      <alignment horizontal="center" vertical="center"/>
    </xf>
    <xf numFmtId="0" fontId="2" fillId="2" borderId="29" xfId="0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166" fontId="2" fillId="2" borderId="4" xfId="0" applyNumberFormat="1" applyFont="1" applyFill="1" applyBorder="1" applyAlignment="1">
      <alignment horizontal="center" vertical="center"/>
    </xf>
    <xf numFmtId="166" fontId="1" fillId="0" borderId="30" xfId="0" applyNumberFormat="1" applyFont="1" applyBorder="1" applyAlignment="1">
      <alignment horizontal="center" vertical="center"/>
    </xf>
    <xf numFmtId="166" fontId="1" fillId="4" borderId="32" xfId="0" applyNumberFormat="1" applyFont="1" applyFill="1" applyBorder="1" applyAlignment="1">
      <alignment horizontal="center" vertical="center"/>
    </xf>
    <xf numFmtId="166" fontId="1" fillId="0" borderId="32" xfId="0" applyNumberFormat="1" applyFont="1" applyBorder="1" applyAlignment="1">
      <alignment horizontal="center" vertical="center"/>
    </xf>
    <xf numFmtId="166" fontId="1" fillId="4" borderId="34" xfId="0" applyNumberFormat="1" applyFont="1" applyFill="1" applyBorder="1" applyAlignment="1">
      <alignment horizontal="center" vertical="center"/>
    </xf>
    <xf numFmtId="170" fontId="1" fillId="4" borderId="2" xfId="3" applyNumberFormat="1" applyFont="1" applyFill="1" applyBorder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1" fillId="0" borderId="5" xfId="0" applyNumberFormat="1" applyFont="1" applyBorder="1" applyAlignment="1">
      <alignment horizontal="center" vertical="center"/>
    </xf>
    <xf numFmtId="170" fontId="1" fillId="0" borderId="3" xfId="0" applyNumberFormat="1" applyFont="1" applyFill="1" applyBorder="1" applyAlignment="1">
      <alignment horizontal="center" vertical="center"/>
    </xf>
    <xf numFmtId="170" fontId="1" fillId="4" borderId="3" xfId="0" applyNumberFormat="1" applyFont="1" applyFill="1" applyBorder="1" applyAlignment="1">
      <alignment horizontal="center" vertical="center"/>
    </xf>
    <xf numFmtId="170" fontId="1" fillId="0" borderId="3" xfId="0" applyNumberFormat="1" applyFont="1" applyBorder="1" applyAlignment="1">
      <alignment horizontal="center" vertical="center"/>
    </xf>
    <xf numFmtId="170" fontId="1" fillId="0" borderId="18" xfId="0" applyNumberFormat="1" applyFont="1" applyBorder="1" applyAlignment="1">
      <alignment horizontal="center" vertical="center"/>
    </xf>
    <xf numFmtId="170" fontId="24" fillId="4" borderId="2" xfId="3" applyNumberFormat="1" applyFont="1" applyFill="1" applyBorder="1" applyAlignment="1">
      <alignment horizontal="center" vertical="center"/>
    </xf>
    <xf numFmtId="170" fontId="24" fillId="3" borderId="7" xfId="3" applyNumberFormat="1" applyFont="1" applyFill="1" applyBorder="1" applyAlignment="1">
      <alignment horizontal="center" vertical="center"/>
    </xf>
    <xf numFmtId="170" fontId="24" fillId="3" borderId="8" xfId="3" applyNumberFormat="1" applyFont="1" applyFill="1" applyBorder="1" applyAlignment="1">
      <alignment horizontal="center" vertical="center"/>
    </xf>
    <xf numFmtId="167" fontId="24" fillId="4" borderId="2" xfId="0" applyNumberFormat="1" applyFont="1" applyFill="1" applyBorder="1" applyAlignment="1">
      <alignment horizontal="center" vertical="center"/>
    </xf>
    <xf numFmtId="170" fontId="24" fillId="3" borderId="11" xfId="0" applyNumberFormat="1" applyFont="1" applyFill="1" applyBorder="1" applyAlignment="1">
      <alignment horizontal="center" vertical="center"/>
    </xf>
    <xf numFmtId="170" fontId="24" fillId="3" borderId="4" xfId="0" applyNumberFormat="1" applyFont="1" applyFill="1" applyBorder="1" applyAlignment="1">
      <alignment horizontal="center" vertical="center"/>
    </xf>
    <xf numFmtId="170" fontId="24" fillId="3" borderId="12" xfId="0" applyNumberFormat="1" applyFont="1" applyFill="1" applyBorder="1" applyAlignment="1">
      <alignment horizontal="center" vertical="center"/>
    </xf>
    <xf numFmtId="170" fontId="24" fillId="3" borderId="13" xfId="0" applyNumberFormat="1" applyFont="1" applyFill="1" applyBorder="1" applyAlignment="1">
      <alignment horizontal="center" vertical="center"/>
    </xf>
    <xf numFmtId="170" fontId="24" fillId="3" borderId="14" xfId="0" applyNumberFormat="1" applyFont="1" applyFill="1" applyBorder="1" applyAlignment="1">
      <alignment horizontal="center" vertical="center"/>
    </xf>
    <xf numFmtId="170" fontId="24" fillId="3" borderId="15" xfId="0" applyNumberFormat="1" applyFont="1" applyFill="1" applyBorder="1" applyAlignment="1">
      <alignment horizontal="center" vertical="center"/>
    </xf>
    <xf numFmtId="170" fontId="24" fillId="3" borderId="9" xfId="0" applyNumberFormat="1" applyFont="1" applyFill="1" applyBorder="1" applyAlignment="1">
      <alignment horizontal="center" vertical="center"/>
    </xf>
    <xf numFmtId="170" fontId="24" fillId="3" borderId="10" xfId="0" applyNumberFormat="1" applyFont="1" applyFill="1" applyBorder="1" applyAlignment="1">
      <alignment horizontal="center" vertical="center"/>
    </xf>
    <xf numFmtId="170" fontId="1" fillId="0" borderId="45" xfId="0" applyNumberFormat="1" applyFont="1" applyFill="1" applyBorder="1" applyAlignment="1">
      <alignment horizontal="center" vertical="center"/>
    </xf>
    <xf numFmtId="170" fontId="1" fillId="0" borderId="46" xfId="0" applyNumberFormat="1" applyFont="1" applyFill="1" applyBorder="1" applyAlignment="1">
      <alignment horizontal="center" vertical="center"/>
    </xf>
    <xf numFmtId="170" fontId="1" fillId="0" borderId="47" xfId="0" applyNumberFormat="1" applyFont="1" applyFill="1" applyBorder="1" applyAlignment="1">
      <alignment horizontal="center" vertical="center"/>
    </xf>
    <xf numFmtId="170" fontId="1" fillId="4" borderId="48" xfId="0" applyNumberFormat="1" applyFont="1" applyFill="1" applyBorder="1" applyAlignment="1">
      <alignment horizontal="center" vertical="center"/>
    </xf>
    <xf numFmtId="170" fontId="1" fillId="4" borderId="49" xfId="0" applyNumberFormat="1" applyFont="1" applyFill="1" applyBorder="1" applyAlignment="1">
      <alignment horizontal="center" vertical="center"/>
    </xf>
    <xf numFmtId="170" fontId="1" fillId="0" borderId="48" xfId="0" applyNumberFormat="1" applyFont="1" applyFill="1" applyBorder="1" applyAlignment="1">
      <alignment horizontal="center" vertical="center"/>
    </xf>
    <xf numFmtId="170" fontId="1" fillId="0" borderId="49" xfId="0" applyNumberFormat="1" applyFont="1" applyFill="1" applyBorder="1" applyAlignment="1">
      <alignment horizontal="center" vertical="center"/>
    </xf>
    <xf numFmtId="170" fontId="1" fillId="0" borderId="50" xfId="0" applyNumberFormat="1" applyFont="1" applyFill="1" applyBorder="1" applyAlignment="1">
      <alignment horizontal="center" vertical="center"/>
    </xf>
    <xf numFmtId="170" fontId="1" fillId="0" borderId="51" xfId="0" applyNumberFormat="1" applyFont="1" applyFill="1" applyBorder="1" applyAlignment="1">
      <alignment horizontal="center" vertical="center"/>
    </xf>
    <xf numFmtId="170" fontId="1" fillId="0" borderId="52" xfId="0" applyNumberFormat="1" applyFont="1" applyFill="1" applyBorder="1" applyAlignment="1">
      <alignment horizontal="center" vertical="center"/>
    </xf>
    <xf numFmtId="170" fontId="1" fillId="0" borderId="45" xfId="0" applyNumberFormat="1" applyFont="1" applyBorder="1" applyAlignment="1">
      <alignment horizontal="center" vertical="center"/>
    </xf>
    <xf numFmtId="170" fontId="1" fillId="0" borderId="46" xfId="0" applyNumberFormat="1" applyFont="1" applyBorder="1" applyAlignment="1">
      <alignment horizontal="center" vertical="center"/>
    </xf>
    <xf numFmtId="170" fontId="1" fillId="0" borderId="47" xfId="0" applyNumberFormat="1" applyFont="1" applyBorder="1" applyAlignment="1">
      <alignment horizontal="center" vertical="center"/>
    </xf>
    <xf numFmtId="170" fontId="1" fillId="0" borderId="48" xfId="0" applyNumberFormat="1" applyFont="1" applyBorder="1" applyAlignment="1">
      <alignment horizontal="center" vertical="center"/>
    </xf>
    <xf numFmtId="170" fontId="1" fillId="0" borderId="49" xfId="0" applyNumberFormat="1" applyFont="1" applyBorder="1" applyAlignment="1">
      <alignment horizontal="center" vertical="center"/>
    </xf>
    <xf numFmtId="170" fontId="1" fillId="0" borderId="50" xfId="0" applyNumberFormat="1" applyFont="1" applyBorder="1" applyAlignment="1">
      <alignment horizontal="center" vertical="center"/>
    </xf>
    <xf numFmtId="170" fontId="1" fillId="0" borderId="51" xfId="0" applyNumberFormat="1" applyFont="1" applyBorder="1" applyAlignment="1">
      <alignment horizontal="center" vertical="center"/>
    </xf>
    <xf numFmtId="170" fontId="1" fillId="0" borderId="52" xfId="0" applyNumberFormat="1" applyFont="1" applyBorder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NumberFormat="1" applyFont="1" applyAlignment="1">
      <alignment horizontal="left" vertical="center" indent="1"/>
    </xf>
    <xf numFmtId="0" fontId="24" fillId="0" borderId="5" xfId="0" applyNumberFormat="1" applyFont="1" applyBorder="1" applyAlignment="1">
      <alignment horizontal="center" vertical="center"/>
    </xf>
    <xf numFmtId="170" fontId="24" fillId="0" borderId="0" xfId="0" applyNumberFormat="1" applyFont="1" applyAlignment="1">
      <alignment horizontal="center" vertical="center"/>
    </xf>
    <xf numFmtId="170" fontId="24" fillId="0" borderId="5" xfId="0" applyNumberFormat="1" applyFont="1" applyBorder="1" applyAlignment="1">
      <alignment horizontal="center" vertical="center"/>
    </xf>
    <xf numFmtId="170" fontId="24" fillId="3" borderId="19" xfId="0" applyNumberFormat="1" applyFont="1" applyFill="1" applyBorder="1" applyAlignment="1">
      <alignment horizontal="center" vertical="center"/>
    </xf>
    <xf numFmtId="170" fontId="24" fillId="3" borderId="20" xfId="0" applyNumberFormat="1" applyFont="1" applyFill="1" applyBorder="1" applyAlignment="1">
      <alignment horizontal="center" vertical="center"/>
    </xf>
    <xf numFmtId="170" fontId="24" fillId="3" borderId="23" xfId="0" applyNumberFormat="1" applyFont="1" applyFill="1" applyBorder="1" applyAlignment="1">
      <alignment horizontal="center" vertical="center"/>
    </xf>
    <xf numFmtId="169" fontId="24" fillId="3" borderId="21" xfId="0" applyNumberFormat="1" applyFont="1" applyFill="1" applyBorder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9" fontId="24" fillId="0" borderId="5" xfId="0" applyNumberFormat="1" applyFont="1" applyBorder="1" applyAlignment="1">
      <alignment horizontal="center" vertical="center"/>
    </xf>
    <xf numFmtId="169" fontId="24" fillId="3" borderId="26" xfId="0" applyNumberFormat="1" applyFont="1" applyFill="1" applyBorder="1" applyAlignment="1">
      <alignment horizontal="center" vertical="center"/>
    </xf>
    <xf numFmtId="169" fontId="24" fillId="3" borderId="27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right" vertical="center" indent="1"/>
    </xf>
    <xf numFmtId="170" fontId="24" fillId="3" borderId="16" xfId="0" applyNumberFormat="1" applyFont="1" applyFill="1" applyBorder="1" applyAlignment="1">
      <alignment horizontal="center" vertical="center"/>
    </xf>
    <xf numFmtId="170" fontId="24" fillId="3" borderId="17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170" fontId="24" fillId="3" borderId="22" xfId="0" applyNumberFormat="1" applyFont="1" applyFill="1" applyBorder="1" applyAlignment="1">
      <alignment horizontal="center" vertical="center"/>
    </xf>
    <xf numFmtId="170" fontId="24" fillId="3" borderId="24" xfId="0" applyNumberFormat="1" applyFont="1" applyFill="1" applyBorder="1" applyAlignment="1">
      <alignment horizontal="center" vertical="center"/>
    </xf>
    <xf numFmtId="170" fontId="24" fillId="3" borderId="25" xfId="0" applyNumberFormat="1" applyFont="1" applyFill="1" applyBorder="1" applyAlignment="1">
      <alignment horizontal="center" vertical="center"/>
    </xf>
    <xf numFmtId="169" fontId="24" fillId="3" borderId="53" xfId="0" applyNumberFormat="1" applyFont="1" applyFill="1" applyBorder="1" applyAlignment="1">
      <alignment horizontal="center" vertical="center"/>
    </xf>
    <xf numFmtId="170" fontId="1" fillId="0" borderId="54" xfId="0" applyNumberFormat="1" applyFont="1" applyBorder="1" applyAlignment="1">
      <alignment horizontal="center" vertical="center"/>
    </xf>
    <xf numFmtId="170" fontId="1" fillId="0" borderId="55" xfId="0" applyNumberFormat="1" applyFont="1" applyBorder="1" applyAlignment="1">
      <alignment horizontal="center" vertical="center"/>
    </xf>
    <xf numFmtId="170" fontId="1" fillId="4" borderId="50" xfId="0" applyNumberFormat="1" applyFont="1" applyFill="1" applyBorder="1" applyAlignment="1">
      <alignment horizontal="center" vertical="center"/>
    </xf>
    <xf numFmtId="170" fontId="1" fillId="4" borderId="51" xfId="0" applyNumberFormat="1" applyFont="1" applyFill="1" applyBorder="1" applyAlignment="1">
      <alignment horizontal="center" vertical="center"/>
    </xf>
    <xf numFmtId="170" fontId="1" fillId="4" borderId="52" xfId="0" applyNumberFormat="1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center" vertical="center"/>
    </xf>
    <xf numFmtId="170" fontId="1" fillId="0" borderId="31" xfId="0" applyNumberFormat="1" applyFont="1" applyBorder="1" applyAlignment="1">
      <alignment horizontal="center" vertical="center"/>
    </xf>
    <xf numFmtId="170" fontId="1" fillId="4" borderId="33" xfId="0" applyNumberFormat="1" applyFont="1" applyFill="1" applyBorder="1" applyAlignment="1">
      <alignment horizontal="center" vertical="center"/>
    </xf>
    <xf numFmtId="170" fontId="1" fillId="0" borderId="33" xfId="0" applyNumberFormat="1" applyFont="1" applyBorder="1" applyAlignment="1">
      <alignment horizontal="center" vertical="center"/>
    </xf>
    <xf numFmtId="170" fontId="1" fillId="4" borderId="35" xfId="0" applyNumberFormat="1" applyFont="1" applyFill="1" applyBorder="1" applyAlignment="1">
      <alignment horizontal="center" vertic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 chart'!$N$3</c:f>
              <c:strCache>
                <c:ptCount val="1"/>
                <c:pt idx="0">
                  <c:v>Not Below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"$"#,##0</c:formatCode>
                <c:ptCount val="12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</c:numCache>
            </c:numRef>
          </c:cat>
          <c:val>
            <c:numRef>
              <c:f>'Cash flow chart'!$N$4:$N$15</c:f>
              <c:numCache>
                <c:formatCode>"$"#,##0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 flow chart'!$O$3</c:f>
              <c:strCache>
                <c:ptCount val="1"/>
                <c:pt idx="0">
                  <c:v>Below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"$"#,##0</c:formatCode>
                <c:ptCount val="12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</c:numCache>
            </c:numRef>
          </c:cat>
          <c:val>
            <c:numRef>
              <c:f>'Cash flow chart'!$O$4:$O$15</c:f>
              <c:numCache>
                <c:formatCode>"$"#,##0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catAx>
        <c:axId val="688037200"/>
        <c:scaling>
          <c:orientation val="minMax"/>
        </c:scaling>
        <c:delete val="0"/>
        <c:axPos val="b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42776"/>
        <c:crosses val="autoZero"/>
        <c:auto val="1"/>
        <c:lblAlgn val="ctr"/>
        <c:lblOffset val="100"/>
        <c:noMultiLvlLbl val="1"/>
      </c:cat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Picture 1" descr="Abstract image of blue waves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0</xdr:row>
      <xdr:rowOff>344260</xdr:rowOff>
    </xdr:from>
    <xdr:to>
      <xdr:col>3</xdr:col>
      <xdr:colOff>694764</xdr:colOff>
      <xdr:row>0</xdr:row>
      <xdr:rowOff>1306285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4533" y="344260"/>
          <a:ext cx="3730437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en-gb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[Company</a:t>
          </a:r>
          <a:r>
            <a:rPr lang="en-gb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 Name]</a:t>
          </a:r>
        </a:p>
        <a:p>
          <a:pPr marL="91440" algn="l" rtl="0"/>
          <a:r>
            <a:rPr lang="en-gb" sz="2800" baseline="0">
              <a:solidFill>
                <a:schemeClr val="bg2"/>
              </a:solidFill>
              <a:latin typeface="Franklin Gothic Book" panose="020B0503020102020204" pitchFamily="34" charset="0"/>
            </a:rPr>
            <a:t>Cash Flow Statement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  <xdr:oneCellAnchor>
    <xdr:from>
      <xdr:col>3</xdr:col>
      <xdr:colOff>145676</xdr:colOff>
      <xdr:row>10</xdr:row>
      <xdr:rowOff>235323</xdr:rowOff>
    </xdr:from>
    <xdr:ext cx="7877736" cy="3653117"/>
    <xdr:sp macro="" textlink="">
      <xdr:nvSpPr>
        <xdr:cNvPr id="3" name="TextBox 2"/>
        <xdr:cNvSpPr txBox="1"/>
      </xdr:nvSpPr>
      <xdr:spPr>
        <a:xfrm>
          <a:off x="3585882" y="4247029"/>
          <a:ext cx="7877736" cy="3653117"/>
        </a:xfrm>
        <a:prstGeom prst="rect">
          <a:avLst/>
        </a:prstGeom>
        <a:solidFill>
          <a:srgbClr val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km-KH" sz="1100">
              <a:latin typeface="Khmer OS Muol Light" panose="02000500000000020004" pitchFamily="2" charset="0"/>
              <a:cs typeface="Khmer OS Muol Light" panose="02000500000000020004" pitchFamily="2" charset="0"/>
            </a:rPr>
            <a:t>ការណែនាំ​ក្នុង​ការ​ប្រើរបាយ​ការណ៍លំហូរ​សាច់​ប្រាក់</a:t>
          </a:r>
          <a:r>
            <a:rPr lang="en-US" sz="1100">
              <a:latin typeface="Khmer OS Muol Light" panose="02000500000000020004" pitchFamily="2" charset="0"/>
              <a:cs typeface="Khmer OS Muol Light" panose="02000500000000020004" pitchFamily="2" charset="0"/>
            </a:rPr>
            <a:t> (</a:t>
          </a:r>
          <a:r>
            <a:rPr lang="km-KH" sz="1100">
              <a:latin typeface="Khmer OS Muol Light" panose="02000500000000020004" pitchFamily="2" charset="0"/>
              <a:cs typeface="Khmer OS Muol Light" panose="02000500000000020004" pitchFamily="2" charset="0"/>
            </a:rPr>
            <a:t>អាចលុបបាន​នៅ​ពេល​អ្នក​យល់ហើយ)៖</a:t>
          </a:r>
        </a:p>
        <a:p>
          <a:r>
            <a:rPr lang="km-KH" sz="1100">
              <a:latin typeface="Khmer OS Battambang" panose="02000500000000020004" pitchFamily="2" charset="0"/>
              <a:cs typeface="Khmer OS Battambang" panose="02000500000000020004" pitchFamily="2" charset="0"/>
            </a:rPr>
            <a:t>១.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 ប្រាក់ចំណូល (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Cash Receipt)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៖​ លោក​អ្នក​អាច​បំពេញ​ តួរលេខ តាម​ប្រ​ភេទ​ចំណូល​នីមួយៗតាម​ឈ្មោះ​ និង​តាម​ខែនីមួយៗ ក្នុង​ប្រអប់ក្រហម​នេះប៉ុណ្ណោះ។ </a:t>
          </a:r>
        </a:p>
        <a:p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២. ប្រាក់ចំណាយ 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(Cash Paid Out)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 សូម​បញ្ចូល​រាល់​តួរលេខ​ចំណាយ​តាម​ប្រភេទមុខ​ចំណាយ​នីមួយៗ និង​តា​ម​ខែ​នីមួយៗ​ក្នុង​ប្រអប់​ក្រហម​នេះ។</a:t>
          </a:r>
          <a:endParaRPr lang="en-US" sz="1100" baseline="0">
            <a:latin typeface="Khmer OS Battambang" panose="02000500000000020004" pitchFamily="2" charset="0"/>
            <a:cs typeface="Khmer OS Battambang" panose="02000500000000020004" pitchFamily="2" charset="0"/>
          </a:endParaRPr>
        </a:p>
        <a:p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៣. ទិន្នន័យ​ប្រតិបត្តិការណ៍បន្ថែម 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(Other Operating Data)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 ជាប្រភេទព័ត៌មាន​បន្ថែម​នាចុង​ខែ​នីមួយៗសំរាប់​ជាព័ត៌មាន​សំរាប់​អ្នក​អាន ប៉ុន្តែវា​មាន​ការផ្លាស់​តួលេខរបស់​ តារាងលំហូរសាច់ប្រាក់នេះទេ។</a:t>
          </a:r>
        </a:p>
        <a:p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.............................................................................................................................................................</a:t>
          </a:r>
          <a:endParaRPr lang="en-US" sz="1100" b="1" baseline="0">
            <a:latin typeface="Khmer OS Battambang" panose="02000500000000020004" pitchFamily="2" charset="0"/>
            <a:cs typeface="Khmer OS Battambang" panose="02000500000000020004" pitchFamily="2" charset="0"/>
          </a:endParaRPr>
        </a:p>
        <a:p>
          <a:r>
            <a:rPr lang="en-US" sz="1100" b="1" baseline="0">
              <a:latin typeface="Khmer OS Battambang" panose="02000500000000020004" pitchFamily="2" charset="0"/>
              <a:cs typeface="Khmer OS Battambang" panose="02000500000000020004" pitchFamily="2" charset="0"/>
            </a:rPr>
            <a:t>USAGE INSTRUCTION OF CASHFLOW STATEMENT (Delete this instruction when you already understand):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1. Cash Receipt: You are allowed to fill data in each cell with the correct row in the red box.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2. Cash Paid Out: Please fill in expense data into expense cells in following months in the red box.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3. Other Operating Data: These are the additional information of the end of each month which is not calculated in the Cash Flow table.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Picture 4" descr="Abstract image of blue waves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Chart 1" descr="cash flow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en-gb" sz="2400" baseline="0">
              <a:solidFill>
                <a:schemeClr val="bg2"/>
              </a:solidFill>
              <a:latin typeface="Franklin Gothic Book" panose="020B0503020102020204" pitchFamily="34" charset="0"/>
            </a:rPr>
            <a:t>Cash flow chart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64"/>
  <sheetViews>
    <sheetView showGridLines="0" tabSelected="1" zoomScale="85" zoomScaleNormal="85" workbookViewId="0">
      <selection activeCell="B4" sqref="B4"/>
    </sheetView>
  </sheetViews>
  <sheetFormatPr defaultColWidth="8.88671875" defaultRowHeight="21.95" customHeight="1"/>
  <cols>
    <col min="1" max="1" width="1.77734375" style="10" customWidth="1"/>
    <col min="2" max="2" width="26.77734375" style="9" customWidth="1"/>
    <col min="3" max="14" width="11.5546875" style="8" customWidth="1"/>
    <col min="15" max="15" width="12.77734375" style="5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53</v>
      </c>
    </row>
    <row r="2" spans="2:16" ht="21" customHeight="1"/>
    <row r="3" spans="2:16" s="2" customFormat="1" ht="32.1" customHeight="1">
      <c r="B3" s="1" t="s">
        <v>0</v>
      </c>
      <c r="C3" s="21">
        <v>10000</v>
      </c>
      <c r="D3" s="8"/>
      <c r="E3" s="7" t="s">
        <v>50</v>
      </c>
      <c r="F3" s="31">
        <f ca="1">DATE(YEAR(TODAY()),MONTH(TODAY())+1,1)</f>
        <v>43952</v>
      </c>
      <c r="G3" s="3"/>
      <c r="H3" s="1" t="s">
        <v>51</v>
      </c>
      <c r="I3" s="8"/>
      <c r="J3" s="28">
        <v>2000</v>
      </c>
      <c r="K3" s="3"/>
      <c r="L3" s="3"/>
      <c r="M3" s="3"/>
      <c r="N3" s="3"/>
      <c r="O3" s="59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60"/>
    </row>
    <row r="5" spans="2:16" s="5" customFormat="1" ht="32.1" customHeight="1">
      <c r="B5" s="4"/>
      <c r="C5" s="15">
        <f ca="1">IF(Start_Date="","",Start_Date)</f>
        <v>43952</v>
      </c>
      <c r="D5" s="16">
        <f ca="1">IF(C5="","",DATE(YEAR(C5),MONTH(C5)+1,1))</f>
        <v>43983</v>
      </c>
      <c r="E5" s="16">
        <f t="shared" ref="E5:N5" ca="1" si="0">IF(D5="","",DATE(YEAR(D5),MONTH(D5)+1,1))</f>
        <v>44013</v>
      </c>
      <c r="F5" s="16">
        <f t="shared" ca="1" si="0"/>
        <v>44044</v>
      </c>
      <c r="G5" s="16">
        <f t="shared" ca="1" si="0"/>
        <v>44075</v>
      </c>
      <c r="H5" s="16">
        <f t="shared" ca="1" si="0"/>
        <v>44105</v>
      </c>
      <c r="I5" s="16">
        <f t="shared" ca="1" si="0"/>
        <v>44136</v>
      </c>
      <c r="J5" s="16">
        <f t="shared" ca="1" si="0"/>
        <v>44166</v>
      </c>
      <c r="K5" s="16">
        <f t="shared" ca="1" si="0"/>
        <v>44197</v>
      </c>
      <c r="L5" s="16">
        <f t="shared" ca="1" si="0"/>
        <v>44228</v>
      </c>
      <c r="M5" s="16">
        <f t="shared" ca="1" si="0"/>
        <v>44256</v>
      </c>
      <c r="N5" s="16">
        <f t="shared" ca="1" si="0"/>
        <v>44287</v>
      </c>
      <c r="O5" s="85" t="s">
        <v>52</v>
      </c>
    </row>
    <row r="6" spans="2:16" s="2" customFormat="1" ht="30.75" customHeight="1">
      <c r="B6" s="1" t="s">
        <v>1</v>
      </c>
      <c r="C6" s="29">
        <f>C3</f>
        <v>10000</v>
      </c>
      <c r="D6" s="30">
        <f>C55</f>
        <v>8050</v>
      </c>
      <c r="E6" s="30">
        <f t="shared" ref="E6:N6" si="1">D55</f>
        <v>9350</v>
      </c>
      <c r="F6" s="30">
        <f t="shared" si="1"/>
        <v>890</v>
      </c>
      <c r="G6" s="30">
        <f t="shared" si="1"/>
        <v>2190</v>
      </c>
      <c r="H6" s="30">
        <f t="shared" si="1"/>
        <v>13590</v>
      </c>
      <c r="I6" s="30">
        <f t="shared" si="1"/>
        <v>13790</v>
      </c>
      <c r="J6" s="30">
        <f t="shared" si="1"/>
        <v>15290</v>
      </c>
      <c r="K6" s="30">
        <f t="shared" si="1"/>
        <v>16410</v>
      </c>
      <c r="L6" s="30">
        <f t="shared" si="1"/>
        <v>14360</v>
      </c>
      <c r="M6" s="30">
        <f t="shared" si="1"/>
        <v>16560</v>
      </c>
      <c r="N6" s="30">
        <f t="shared" si="1"/>
        <v>18780</v>
      </c>
      <c r="O6" s="85"/>
    </row>
    <row r="7" spans="2:16" ht="9" customHeight="1"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2:16" ht="21.95" customHeight="1">
      <c r="B8" s="11" t="s">
        <v>2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61"/>
    </row>
    <row r="9" spans="2:16" ht="9" customHeight="1" thickBot="1"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2:16" s="2" customFormat="1" ht="21.95" customHeight="1">
      <c r="B10" s="1" t="s">
        <v>3</v>
      </c>
      <c r="C10" s="40">
        <v>2500</v>
      </c>
      <c r="D10" s="41">
        <v>3000</v>
      </c>
      <c r="E10" s="41">
        <v>3600</v>
      </c>
      <c r="F10" s="41">
        <v>3000</v>
      </c>
      <c r="G10" s="41">
        <v>14000</v>
      </c>
      <c r="H10" s="41">
        <v>6000</v>
      </c>
      <c r="I10" s="41">
        <v>3000</v>
      </c>
      <c r="J10" s="41">
        <v>2800</v>
      </c>
      <c r="K10" s="41">
        <v>3500</v>
      </c>
      <c r="L10" s="41">
        <v>4000</v>
      </c>
      <c r="M10" s="41">
        <v>3800</v>
      </c>
      <c r="N10" s="42">
        <v>4200</v>
      </c>
      <c r="O10" s="38">
        <f t="shared" ref="O10:O16" si="2">SUM(C10:N10)</f>
        <v>53400</v>
      </c>
    </row>
    <row r="11" spans="2:16" s="2" customFormat="1" ht="21.95" customHeight="1">
      <c r="B11" s="1" t="s">
        <v>4</v>
      </c>
      <c r="C11" s="43"/>
      <c r="D11" s="25"/>
      <c r="E11" s="25">
        <v>200</v>
      </c>
      <c r="F11" s="25"/>
      <c r="G11" s="25"/>
      <c r="H11" s="25"/>
      <c r="I11" s="25"/>
      <c r="J11" s="25"/>
      <c r="K11" s="25"/>
      <c r="L11" s="25"/>
      <c r="M11" s="25"/>
      <c r="N11" s="44"/>
      <c r="O11" s="39">
        <f t="shared" si="2"/>
        <v>200</v>
      </c>
    </row>
    <row r="12" spans="2:16" s="2" customFormat="1" ht="21.95" customHeight="1">
      <c r="B12" s="1" t="s">
        <v>5</v>
      </c>
      <c r="C12" s="45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46"/>
      <c r="O12" s="39">
        <f t="shared" si="2"/>
        <v>0</v>
      </c>
    </row>
    <row r="13" spans="2:16" s="2" customFormat="1" ht="21.95" customHeight="1">
      <c r="B13" s="1" t="s">
        <v>6</v>
      </c>
      <c r="C13" s="43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44"/>
      <c r="O13" s="39">
        <f t="shared" si="2"/>
        <v>0</v>
      </c>
    </row>
    <row r="14" spans="2:16" s="2" customFormat="1" ht="21.95" customHeight="1">
      <c r="B14" s="1" t="s">
        <v>7</v>
      </c>
      <c r="C14" s="45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46"/>
      <c r="O14" s="39">
        <f t="shared" si="2"/>
        <v>0</v>
      </c>
    </row>
    <row r="15" spans="2:16" s="2" customFormat="1" ht="21.95" customHeight="1">
      <c r="B15" s="1" t="s">
        <v>8</v>
      </c>
      <c r="C15" s="43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44"/>
      <c r="O15" s="39">
        <f t="shared" si="2"/>
        <v>0</v>
      </c>
    </row>
    <row r="16" spans="2:16" s="2" customFormat="1" ht="21.95" customHeight="1" thickBot="1">
      <c r="B16" s="1" t="s">
        <v>9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9"/>
      <c r="O16" s="39">
        <f t="shared" si="2"/>
        <v>0</v>
      </c>
    </row>
    <row r="17" spans="2:15" s="2" customFormat="1" ht="32.1" customHeight="1">
      <c r="B17" s="6" t="s">
        <v>10</v>
      </c>
      <c r="C17" s="32">
        <f>SUM(C10,C12:C16,(C11*-1))</f>
        <v>2500</v>
      </c>
      <c r="D17" s="33">
        <f t="shared" ref="D17:N17" si="3">SUM(D10,D12:D16,(D11*-1))</f>
        <v>3000</v>
      </c>
      <c r="E17" s="33">
        <f t="shared" si="3"/>
        <v>3400</v>
      </c>
      <c r="F17" s="33">
        <f t="shared" si="3"/>
        <v>3000</v>
      </c>
      <c r="G17" s="33">
        <f t="shared" si="3"/>
        <v>14000</v>
      </c>
      <c r="H17" s="33">
        <f t="shared" si="3"/>
        <v>6000</v>
      </c>
      <c r="I17" s="33">
        <f t="shared" si="3"/>
        <v>3000</v>
      </c>
      <c r="J17" s="33">
        <f t="shared" si="3"/>
        <v>2800</v>
      </c>
      <c r="K17" s="33">
        <f t="shared" si="3"/>
        <v>3500</v>
      </c>
      <c r="L17" s="33">
        <f t="shared" si="3"/>
        <v>4000</v>
      </c>
      <c r="M17" s="33">
        <f t="shared" si="3"/>
        <v>3800</v>
      </c>
      <c r="N17" s="33">
        <f t="shared" si="3"/>
        <v>4200</v>
      </c>
      <c r="O17" s="34">
        <f>SUM(O10:O16)</f>
        <v>53600</v>
      </c>
    </row>
    <row r="18" spans="2:15" s="2" customFormat="1" ht="32.1" customHeight="1">
      <c r="B18" s="6" t="s">
        <v>11</v>
      </c>
      <c r="C18" s="35">
        <f t="shared" ref="C18:N18" si="4">(C6+C17)</f>
        <v>12500</v>
      </c>
      <c r="D18" s="36">
        <f t="shared" si="4"/>
        <v>11050</v>
      </c>
      <c r="E18" s="36">
        <f t="shared" si="4"/>
        <v>12750</v>
      </c>
      <c r="F18" s="36">
        <f t="shared" si="4"/>
        <v>3890</v>
      </c>
      <c r="G18" s="36">
        <f t="shared" si="4"/>
        <v>16190</v>
      </c>
      <c r="H18" s="36">
        <f t="shared" si="4"/>
        <v>19590</v>
      </c>
      <c r="I18" s="36">
        <f t="shared" si="4"/>
        <v>16790</v>
      </c>
      <c r="J18" s="36">
        <f t="shared" si="4"/>
        <v>18090</v>
      </c>
      <c r="K18" s="36">
        <f t="shared" si="4"/>
        <v>19910</v>
      </c>
      <c r="L18" s="36">
        <f t="shared" si="4"/>
        <v>18360</v>
      </c>
      <c r="M18" s="36">
        <f t="shared" si="4"/>
        <v>20360</v>
      </c>
      <c r="N18" s="36">
        <f t="shared" si="4"/>
        <v>22980</v>
      </c>
      <c r="O18" s="37"/>
    </row>
    <row r="19" spans="2:15" ht="9" customHeight="1"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62"/>
    </row>
    <row r="20" spans="2:15" ht="21.95" customHeight="1">
      <c r="B20" s="11" t="s">
        <v>12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63"/>
    </row>
    <row r="21" spans="2:15" ht="9" customHeight="1" thickBot="1"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62"/>
    </row>
    <row r="22" spans="2:15" s="2" customFormat="1" ht="21.95" customHeight="1">
      <c r="B22" s="1" t="s">
        <v>13</v>
      </c>
      <c r="C22" s="50">
        <v>3000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2"/>
      <c r="O22" s="38">
        <f t="shared" ref="O22:O53" si="5">SUM(C22:N22)</f>
        <v>3000</v>
      </c>
    </row>
    <row r="23" spans="2:15" s="2" customFormat="1" ht="21.95" customHeight="1">
      <c r="B23" s="1" t="s">
        <v>14</v>
      </c>
      <c r="C23" s="43">
        <v>250</v>
      </c>
      <c r="D23" s="25">
        <v>300</v>
      </c>
      <c r="E23" s="25">
        <v>360</v>
      </c>
      <c r="F23" s="25">
        <v>300</v>
      </c>
      <c r="G23" s="25">
        <v>1400</v>
      </c>
      <c r="H23" s="25">
        <v>400</v>
      </c>
      <c r="I23" s="25">
        <v>300</v>
      </c>
      <c r="J23" s="25">
        <v>280</v>
      </c>
      <c r="K23" s="25">
        <v>350</v>
      </c>
      <c r="L23" s="25">
        <v>400</v>
      </c>
      <c r="M23" s="25">
        <v>380</v>
      </c>
      <c r="N23" s="44">
        <v>420</v>
      </c>
      <c r="O23" s="39">
        <f t="shared" si="5"/>
        <v>5140</v>
      </c>
    </row>
    <row r="24" spans="2:15" s="2" customFormat="1" ht="21.95" customHeight="1">
      <c r="B24" s="1" t="s">
        <v>15</v>
      </c>
      <c r="C24" s="53"/>
      <c r="D24" s="26">
        <v>200</v>
      </c>
      <c r="E24" s="26"/>
      <c r="F24" s="26">
        <v>200</v>
      </c>
      <c r="G24" s="26"/>
      <c r="H24" s="26">
        <v>200</v>
      </c>
      <c r="I24" s="26"/>
      <c r="J24" s="26">
        <v>200</v>
      </c>
      <c r="K24" s="26"/>
      <c r="L24" s="26">
        <v>200</v>
      </c>
      <c r="M24" s="26"/>
      <c r="N24" s="54">
        <v>200</v>
      </c>
      <c r="O24" s="39">
        <f t="shared" si="5"/>
        <v>1200</v>
      </c>
    </row>
    <row r="25" spans="2:15" s="2" customFormat="1" ht="21.95" customHeight="1">
      <c r="B25" s="1" t="s">
        <v>16</v>
      </c>
      <c r="C25" s="43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44"/>
      <c r="O25" s="39">
        <f t="shared" si="5"/>
        <v>0</v>
      </c>
    </row>
    <row r="26" spans="2:15" s="2" customFormat="1" ht="21.95" customHeight="1">
      <c r="B26" s="1" t="s">
        <v>17</v>
      </c>
      <c r="C26" s="53"/>
      <c r="D26" s="26"/>
      <c r="E26" s="26">
        <v>4000</v>
      </c>
      <c r="F26" s="26"/>
      <c r="G26" s="26"/>
      <c r="H26" s="26">
        <v>4000</v>
      </c>
      <c r="I26" s="26"/>
      <c r="J26" s="26"/>
      <c r="K26" s="26">
        <v>4000</v>
      </c>
      <c r="L26" s="26"/>
      <c r="M26" s="26"/>
      <c r="N26" s="54">
        <v>4000</v>
      </c>
      <c r="O26" s="39">
        <f t="shared" si="5"/>
        <v>16000</v>
      </c>
    </row>
    <row r="27" spans="2:15" s="2" customFormat="1" ht="21.95" customHeight="1">
      <c r="B27" s="1" t="s">
        <v>18</v>
      </c>
      <c r="C27" s="43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44"/>
      <c r="O27" s="39">
        <f t="shared" si="5"/>
        <v>0</v>
      </c>
    </row>
    <row r="28" spans="2:15" s="2" customFormat="1" ht="21.95" customHeight="1">
      <c r="B28" s="1" t="s">
        <v>19</v>
      </c>
      <c r="C28" s="53">
        <v>1200</v>
      </c>
      <c r="D28" s="26">
        <v>1200</v>
      </c>
      <c r="E28" s="26">
        <v>7500</v>
      </c>
      <c r="F28" s="26">
        <v>1200</v>
      </c>
      <c r="G28" s="26">
        <v>1200</v>
      </c>
      <c r="H28" s="26">
        <v>1200</v>
      </c>
      <c r="I28" s="26">
        <v>1200</v>
      </c>
      <c r="J28" s="26">
        <v>1200</v>
      </c>
      <c r="K28" s="26">
        <v>1200</v>
      </c>
      <c r="L28" s="26">
        <v>1200</v>
      </c>
      <c r="M28" s="26">
        <v>1200</v>
      </c>
      <c r="N28" s="54">
        <v>1200</v>
      </c>
      <c r="O28" s="39">
        <f t="shared" si="5"/>
        <v>20700</v>
      </c>
    </row>
    <row r="29" spans="2:15" s="2" customFormat="1" ht="21.95" customHeight="1">
      <c r="B29" s="1" t="s">
        <v>20</v>
      </c>
      <c r="C29" s="43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44"/>
      <c r="O29" s="39">
        <f t="shared" si="5"/>
        <v>0</v>
      </c>
    </row>
    <row r="30" spans="2:15" s="2" customFormat="1" ht="21.95" customHeight="1">
      <c r="B30" s="1" t="s">
        <v>21</v>
      </c>
      <c r="C30" s="53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54"/>
      <c r="O30" s="39">
        <f t="shared" si="5"/>
        <v>0</v>
      </c>
    </row>
    <row r="31" spans="2:15" s="2" customFormat="1" ht="21.95" customHeight="1">
      <c r="B31" s="1" t="s">
        <v>22</v>
      </c>
      <c r="C31" s="43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44"/>
      <c r="O31" s="39">
        <f t="shared" si="5"/>
        <v>0</v>
      </c>
    </row>
    <row r="32" spans="2:15" s="2" customFormat="1" ht="21.95" customHeight="1">
      <c r="B32" s="1" t="s">
        <v>23</v>
      </c>
      <c r="C32" s="53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54"/>
      <c r="O32" s="39">
        <f t="shared" si="5"/>
        <v>0</v>
      </c>
    </row>
    <row r="33" spans="2:15" s="2" customFormat="1" ht="21.95" customHeight="1">
      <c r="B33" s="1" t="s">
        <v>24</v>
      </c>
      <c r="C33" s="43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44"/>
      <c r="O33" s="39">
        <f t="shared" si="5"/>
        <v>0</v>
      </c>
    </row>
    <row r="34" spans="2:15" s="2" customFormat="1" ht="21.95" customHeight="1">
      <c r="B34" s="1" t="s">
        <v>25</v>
      </c>
      <c r="C34" s="53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54"/>
      <c r="O34" s="39">
        <f t="shared" si="5"/>
        <v>0</v>
      </c>
    </row>
    <row r="35" spans="2:15" s="2" customFormat="1" ht="21.95" customHeight="1">
      <c r="B35" s="1" t="s">
        <v>26</v>
      </c>
      <c r="C35" s="43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44"/>
      <c r="O35" s="39">
        <f t="shared" si="5"/>
        <v>0</v>
      </c>
    </row>
    <row r="36" spans="2:15" s="2" customFormat="1" ht="21.95" customHeight="1">
      <c r="B36" s="1" t="s">
        <v>27</v>
      </c>
      <c r="C36" s="53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4"/>
      <c r="O36" s="39">
        <f t="shared" si="5"/>
        <v>0</v>
      </c>
    </row>
    <row r="37" spans="2:15" s="2" customFormat="1" ht="21.95" customHeight="1">
      <c r="B37" s="1" t="s">
        <v>28</v>
      </c>
      <c r="C37" s="43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44"/>
      <c r="O37" s="39">
        <f t="shared" si="5"/>
        <v>0</v>
      </c>
    </row>
    <row r="38" spans="2:15" s="2" customFormat="1" ht="21.95" customHeight="1">
      <c r="B38" s="1" t="s">
        <v>29</v>
      </c>
      <c r="C38" s="53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4"/>
      <c r="O38" s="39">
        <f t="shared" si="5"/>
        <v>0</v>
      </c>
    </row>
    <row r="39" spans="2:15" s="2" customFormat="1" ht="21.95" customHeight="1">
      <c r="B39" s="1" t="s">
        <v>30</v>
      </c>
      <c r="C39" s="43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44"/>
      <c r="O39" s="39">
        <f t="shared" si="5"/>
        <v>0</v>
      </c>
    </row>
    <row r="40" spans="2:15" s="2" customFormat="1" ht="21.95" customHeight="1">
      <c r="B40" s="1" t="s">
        <v>31</v>
      </c>
      <c r="C40" s="53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4"/>
      <c r="O40" s="39">
        <f t="shared" si="5"/>
        <v>0</v>
      </c>
    </row>
    <row r="41" spans="2:15" s="2" customFormat="1" ht="21.95" customHeight="1">
      <c r="B41" s="1" t="s">
        <v>32</v>
      </c>
      <c r="C41" s="43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44"/>
      <c r="O41" s="39">
        <f t="shared" si="5"/>
        <v>0</v>
      </c>
    </row>
    <row r="42" spans="2:15" s="2" customFormat="1" ht="21.95" customHeight="1">
      <c r="B42" s="1" t="s">
        <v>33</v>
      </c>
      <c r="C42" s="53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4"/>
      <c r="O42" s="39">
        <f t="shared" si="5"/>
        <v>0</v>
      </c>
    </row>
    <row r="43" spans="2:15" s="2" customFormat="1" ht="21.95" customHeight="1">
      <c r="B43" s="1" t="s">
        <v>34</v>
      </c>
      <c r="C43" s="43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44"/>
      <c r="O43" s="39">
        <f t="shared" si="5"/>
        <v>0</v>
      </c>
    </row>
    <row r="44" spans="2:15" s="2" customFormat="1" ht="21.95" customHeight="1">
      <c r="B44" s="1" t="s">
        <v>34</v>
      </c>
      <c r="C44" s="53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4"/>
      <c r="O44" s="39">
        <f t="shared" si="5"/>
        <v>0</v>
      </c>
    </row>
    <row r="45" spans="2:15" s="2" customFormat="1" ht="21.95" customHeight="1">
      <c r="B45" s="1" t="s">
        <v>34</v>
      </c>
      <c r="C45" s="43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44"/>
      <c r="O45" s="39">
        <f t="shared" si="5"/>
        <v>0</v>
      </c>
    </row>
    <row r="46" spans="2:15" s="2" customFormat="1" ht="21.95" customHeight="1" thickBot="1">
      <c r="B46" s="1" t="s">
        <v>35</v>
      </c>
      <c r="C46" s="55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  <c r="O46" s="39">
        <f t="shared" si="5"/>
        <v>0</v>
      </c>
    </row>
    <row r="47" spans="2:15" s="75" customFormat="1" ht="30" customHeight="1">
      <c r="B47" s="72" t="s">
        <v>36</v>
      </c>
      <c r="C47" s="73">
        <f t="shared" ref="C47:N47" si="6">SUM(C22:C46)</f>
        <v>4450</v>
      </c>
      <c r="D47" s="74">
        <f t="shared" si="6"/>
        <v>1700</v>
      </c>
      <c r="E47" s="74">
        <f t="shared" si="6"/>
        <v>11860</v>
      </c>
      <c r="F47" s="74">
        <f t="shared" si="6"/>
        <v>1700</v>
      </c>
      <c r="G47" s="74">
        <f t="shared" si="6"/>
        <v>2600</v>
      </c>
      <c r="H47" s="74">
        <f t="shared" si="6"/>
        <v>5800</v>
      </c>
      <c r="I47" s="74">
        <f t="shared" si="6"/>
        <v>1500</v>
      </c>
      <c r="J47" s="74">
        <f t="shared" si="6"/>
        <v>1680</v>
      </c>
      <c r="K47" s="74">
        <f t="shared" si="6"/>
        <v>5550</v>
      </c>
      <c r="L47" s="74">
        <f t="shared" si="6"/>
        <v>1800</v>
      </c>
      <c r="M47" s="74">
        <f t="shared" si="6"/>
        <v>1580</v>
      </c>
      <c r="N47" s="74">
        <f t="shared" si="6"/>
        <v>5820</v>
      </c>
      <c r="O47" s="37">
        <f t="shared" si="5"/>
        <v>46040</v>
      </c>
    </row>
    <row r="48" spans="2:15" ht="9" customHeight="1" thickBot="1"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62"/>
    </row>
    <row r="49" spans="2:15" s="2" customFormat="1" ht="21.95" customHeight="1">
      <c r="B49" s="1" t="s">
        <v>37</v>
      </c>
      <c r="C49" s="50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2"/>
      <c r="O49" s="64">
        <f t="shared" si="5"/>
        <v>0</v>
      </c>
    </row>
    <row r="50" spans="2:15" s="2" customFormat="1" ht="21.95" customHeight="1">
      <c r="B50" s="1" t="s">
        <v>38</v>
      </c>
      <c r="C50" s="43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44"/>
      <c r="O50" s="39">
        <f t="shared" si="5"/>
        <v>0</v>
      </c>
    </row>
    <row r="51" spans="2:15" s="2" customFormat="1" ht="21.95" customHeight="1">
      <c r="B51" s="1" t="s">
        <v>39</v>
      </c>
      <c r="C51" s="53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4"/>
      <c r="O51" s="65">
        <f t="shared" si="5"/>
        <v>0</v>
      </c>
    </row>
    <row r="52" spans="2:15" s="2" customFormat="1" ht="21.95" customHeight="1">
      <c r="B52" s="1" t="s">
        <v>40</v>
      </c>
      <c r="C52" s="43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44"/>
      <c r="O52" s="39">
        <f t="shared" si="5"/>
        <v>0</v>
      </c>
    </row>
    <row r="53" spans="2:15" s="2" customFormat="1" ht="21.95" customHeight="1" thickBot="1">
      <c r="B53" s="1" t="s">
        <v>41</v>
      </c>
      <c r="C53" s="55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7"/>
      <c r="O53" s="65">
        <f t="shared" si="5"/>
        <v>0</v>
      </c>
    </row>
    <row r="54" spans="2:15" s="75" customFormat="1" ht="30" customHeight="1">
      <c r="B54" s="72" t="s">
        <v>42</v>
      </c>
      <c r="C54" s="76">
        <f>C47-SUM(C49:C53)</f>
        <v>4450</v>
      </c>
      <c r="D54" s="33">
        <f t="shared" ref="D54:N54" si="7">D47-SUM(D49:D53)</f>
        <v>1700</v>
      </c>
      <c r="E54" s="33">
        <f t="shared" si="7"/>
        <v>11860</v>
      </c>
      <c r="F54" s="33">
        <f t="shared" si="7"/>
        <v>1700</v>
      </c>
      <c r="G54" s="33">
        <f t="shared" si="7"/>
        <v>2600</v>
      </c>
      <c r="H54" s="33">
        <f t="shared" si="7"/>
        <v>5800</v>
      </c>
      <c r="I54" s="33">
        <f t="shared" si="7"/>
        <v>1500</v>
      </c>
      <c r="J54" s="33">
        <f t="shared" si="7"/>
        <v>1680</v>
      </c>
      <c r="K54" s="33">
        <f t="shared" si="7"/>
        <v>5550</v>
      </c>
      <c r="L54" s="33">
        <f t="shared" si="7"/>
        <v>1800</v>
      </c>
      <c r="M54" s="33">
        <f t="shared" si="7"/>
        <v>1580</v>
      </c>
      <c r="N54" s="33">
        <f t="shared" si="7"/>
        <v>5820</v>
      </c>
      <c r="O54" s="66">
        <f>SUM(O47,O49:O53)</f>
        <v>46040</v>
      </c>
    </row>
    <row r="55" spans="2:15" s="75" customFormat="1" ht="30" customHeight="1">
      <c r="B55" s="72" t="s">
        <v>43</v>
      </c>
      <c r="C55" s="77">
        <f t="shared" ref="C55:N55" si="8">(C18-C54)</f>
        <v>8050</v>
      </c>
      <c r="D55" s="78">
        <f t="shared" si="8"/>
        <v>9350</v>
      </c>
      <c r="E55" s="78">
        <f t="shared" si="8"/>
        <v>890</v>
      </c>
      <c r="F55" s="78">
        <f t="shared" si="8"/>
        <v>2190</v>
      </c>
      <c r="G55" s="78">
        <f t="shared" si="8"/>
        <v>13590</v>
      </c>
      <c r="H55" s="78">
        <f t="shared" si="8"/>
        <v>13790</v>
      </c>
      <c r="I55" s="78">
        <f t="shared" si="8"/>
        <v>15290</v>
      </c>
      <c r="J55" s="78">
        <f t="shared" si="8"/>
        <v>16410</v>
      </c>
      <c r="K55" s="78">
        <f t="shared" si="8"/>
        <v>14360</v>
      </c>
      <c r="L55" s="78">
        <f t="shared" si="8"/>
        <v>16560</v>
      </c>
      <c r="M55" s="78">
        <f t="shared" si="8"/>
        <v>18780</v>
      </c>
      <c r="N55" s="78">
        <f t="shared" si="8"/>
        <v>17160</v>
      </c>
      <c r="O55" s="67"/>
    </row>
    <row r="56" spans="2:15" ht="21.95" customHeight="1"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68"/>
    </row>
    <row r="57" spans="2:15" ht="21.95" customHeight="1">
      <c r="B57" s="11" t="s">
        <v>44</v>
      </c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69"/>
    </row>
    <row r="58" spans="2:15" ht="9" customHeight="1" thickBot="1"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68"/>
    </row>
    <row r="59" spans="2:15" s="2" customFormat="1" ht="21.95" customHeight="1">
      <c r="B59" s="1" t="s">
        <v>58</v>
      </c>
      <c r="C59" s="50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2"/>
      <c r="O59" s="79"/>
    </row>
    <row r="60" spans="2:15" s="2" customFormat="1" ht="21.95" customHeight="1">
      <c r="B60" s="1" t="s">
        <v>45</v>
      </c>
      <c r="C60" s="43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44"/>
      <c r="O60" s="70"/>
    </row>
    <row r="61" spans="2:15" s="2" customFormat="1" ht="21.95" customHeight="1">
      <c r="B61" s="1" t="s">
        <v>46</v>
      </c>
      <c r="C61" s="80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81"/>
      <c r="O61" s="70"/>
    </row>
    <row r="62" spans="2:15" s="2" customFormat="1" ht="21.95" customHeight="1">
      <c r="B62" s="1" t="s">
        <v>47</v>
      </c>
      <c r="C62" s="43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44"/>
      <c r="O62" s="70"/>
    </row>
    <row r="63" spans="2:15" s="2" customFormat="1" ht="21.95" customHeight="1">
      <c r="B63" s="1" t="s">
        <v>48</v>
      </c>
      <c r="C63" s="80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81"/>
      <c r="O63" s="70"/>
    </row>
    <row r="64" spans="2:15" s="2" customFormat="1" ht="21.95" customHeight="1" thickBot="1">
      <c r="B64" s="1" t="s">
        <v>49</v>
      </c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4"/>
      <c r="O64" s="71"/>
    </row>
  </sheetData>
  <mergeCells count="1">
    <mergeCell ref="O5:O6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Enter returns and allowances as a positive number" sqref="C11:N11"/>
    <dataValidation allowBlank="1" showInputMessage="1" showErrorMessage="1" prompt="Enter insurance expense such as liability and fire insurance" sqref="C26:N26"/>
    <dataValidation allowBlank="1" showInputMessage="1" showErrorMessage="1" prompt="Enter materials and supplies included in cost of goods sold (COGS)" sqref="C28:N28"/>
    <dataValidation allowBlank="1" showInputMessage="1" showErrorMessage="1" prompt="Enter supplies not included in cost of goods sold (COGS)" sqref="C38:N38"/>
    <dataValidation allowBlank="1" showInputMessage="1" showErrorMessage="1" promptTitle="Cash Flow Forecast Template" prompt="_x000a_Enter your company name, starting cash on hand, starting date, and a cash minimum balance alert._x000a__x000a_Enter the values for your Cash Receipts and Cash Paid Out items for each month._x000a_" sqref="A1"/>
    <dataValidation allowBlank="1" showInputMessage="1" showErrorMessage="1" prompt="Enter the starting cash amount during the starting date" sqref="C3"/>
    <dataValidation allowBlank="1" showInputMessage="1" showErrorMessage="1" prompt="Enter a starting date from when a one-year forecast schedule will begin" sqref="F3"/>
    <dataValidation allowBlank="1" showInputMessage="1" showErrorMessage="1" prompt="Enter a minimum balance alert. The template will highlight if the cash balance is below the alert minimum value." sqref="J3"/>
    <dataValidation allowBlank="1" showInputMessage="1" showErrorMessage="1" prompt="Enter the cash receipts items for each month._x000a__x000a_For Returns and allowances, enter the values as positive numbers._x000a_" sqref="B8"/>
    <dataValidation allowBlank="1" showInputMessage="1" showErrorMessage="1" prompt="Enter the cash paid out items for each month_x000a_" sqref="B20"/>
    <dataValidation allowBlank="1" showInputMessage="1" showErrorMessage="1" prompt="Enter other operating values that you want to track across each month" sqref="B57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"/>
  <sheetViews>
    <sheetView showGridLines="0" zoomScaleNormal="100" workbookViewId="0">
      <selection activeCell="K19" sqref="K19"/>
    </sheetView>
  </sheetViews>
  <sheetFormatPr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18.88671875" style="12" bestFit="1" customWidth="1"/>
    <col min="14" max="14" width="14.21875" style="12" bestFit="1" customWidth="1"/>
    <col min="15" max="15" width="11.44140625" style="12" bestFit="1" customWidth="1"/>
    <col min="16" max="16384" width="8.88671875" style="10"/>
  </cols>
  <sheetData>
    <row r="1" spans="2:18" ht="116.25" customHeight="1">
      <c r="B1" s="9"/>
      <c r="E1" s="8"/>
      <c r="F1" s="8"/>
      <c r="G1" s="8"/>
      <c r="H1" s="8"/>
      <c r="I1" s="8"/>
      <c r="J1" s="8"/>
      <c r="K1" s="8"/>
      <c r="L1" s="8" t="s">
        <v>53</v>
      </c>
      <c r="M1" s="22"/>
      <c r="N1" s="22"/>
      <c r="O1" s="22"/>
      <c r="P1" s="90"/>
      <c r="Q1" s="90"/>
      <c r="R1" s="90"/>
    </row>
    <row r="2" spans="2:18" ht="32.1" customHeight="1">
      <c r="M2" s="91"/>
      <c r="N2" s="91"/>
      <c r="O2" s="91"/>
      <c r="P2" s="90"/>
      <c r="Q2" s="90"/>
      <c r="R2" s="90"/>
    </row>
    <row r="3" spans="2:18" ht="32.1" customHeight="1">
      <c r="B3" s="13" t="s">
        <v>54</v>
      </c>
      <c r="C3" s="14" t="s">
        <v>55</v>
      </c>
      <c r="M3" s="92" t="str">
        <f>B3</f>
        <v>Month</v>
      </c>
      <c r="N3" s="92" t="s">
        <v>56</v>
      </c>
      <c r="O3" s="92" t="s">
        <v>57</v>
      </c>
      <c r="P3" s="90"/>
      <c r="Q3" s="90"/>
      <c r="R3" s="90"/>
    </row>
    <row r="4" spans="2:18" s="2" customFormat="1" ht="21.95" customHeight="1">
      <c r="B4" s="17">
        <f ca="1">'Cash Flow Forecast'!C5</f>
        <v>43952</v>
      </c>
      <c r="C4" s="86">
        <f>'Cash Flow Forecast'!C6</f>
        <v>10000</v>
      </c>
      <c r="D4" s="8"/>
      <c r="M4" s="91">
        <f t="shared" ref="M4:M15" ca="1" si="0">B4</f>
        <v>43952</v>
      </c>
      <c r="N4" s="91">
        <f t="shared" ref="N4:N15" si="1">IF(C4&lt;Cash_Minimum,0,C4)</f>
        <v>10000</v>
      </c>
      <c r="O4" s="91">
        <f t="shared" ref="O4:O15" si="2">IF(C4&lt;Cash_Minimum,C4,0)</f>
        <v>0</v>
      </c>
      <c r="P4" s="90"/>
      <c r="Q4" s="90"/>
      <c r="R4" s="90"/>
    </row>
    <row r="5" spans="2:18" s="2" customFormat="1" ht="21.95" customHeight="1">
      <c r="B5" s="18">
        <f ca="1">'Cash Flow Forecast'!D5</f>
        <v>43983</v>
      </c>
      <c r="C5" s="87">
        <f>'Cash Flow Forecast'!D6</f>
        <v>8050</v>
      </c>
      <c r="D5" s="8"/>
      <c r="M5" s="91">
        <f t="shared" ca="1" si="0"/>
        <v>43983</v>
      </c>
      <c r="N5" s="91">
        <f t="shared" si="1"/>
        <v>8050</v>
      </c>
      <c r="O5" s="91">
        <f t="shared" si="2"/>
        <v>0</v>
      </c>
      <c r="P5" s="90"/>
      <c r="Q5" s="90"/>
      <c r="R5" s="90"/>
    </row>
    <row r="6" spans="2:18" s="2" customFormat="1" ht="21.95" customHeight="1">
      <c r="B6" s="19">
        <f ca="1">'Cash Flow Forecast'!E5</f>
        <v>44013</v>
      </c>
      <c r="C6" s="88">
        <f>'Cash Flow Forecast'!E6</f>
        <v>9350</v>
      </c>
      <c r="D6" s="8"/>
      <c r="M6" s="91">
        <f t="shared" ca="1" si="0"/>
        <v>44013</v>
      </c>
      <c r="N6" s="91">
        <f t="shared" si="1"/>
        <v>9350</v>
      </c>
      <c r="O6" s="91">
        <f t="shared" si="2"/>
        <v>0</v>
      </c>
      <c r="P6" s="90"/>
      <c r="Q6" s="90"/>
      <c r="R6" s="90"/>
    </row>
    <row r="7" spans="2:18" s="2" customFormat="1" ht="21.95" customHeight="1">
      <c r="B7" s="18">
        <f ca="1">'Cash Flow Forecast'!F5</f>
        <v>44044</v>
      </c>
      <c r="C7" s="87">
        <f>'Cash Flow Forecast'!F6</f>
        <v>890</v>
      </c>
      <c r="D7" s="8"/>
      <c r="M7" s="91">
        <f t="shared" ca="1" si="0"/>
        <v>44044</v>
      </c>
      <c r="N7" s="91">
        <f t="shared" si="1"/>
        <v>0</v>
      </c>
      <c r="O7" s="91">
        <f t="shared" si="2"/>
        <v>890</v>
      </c>
      <c r="P7" s="90"/>
      <c r="Q7" s="90"/>
      <c r="R7" s="90"/>
    </row>
    <row r="8" spans="2:18" s="2" customFormat="1" ht="21.95" customHeight="1">
      <c r="B8" s="19">
        <f ca="1">'Cash Flow Forecast'!G5</f>
        <v>44075</v>
      </c>
      <c r="C8" s="88">
        <f>'Cash Flow Forecast'!G6</f>
        <v>2190</v>
      </c>
      <c r="D8" s="8"/>
      <c r="M8" s="91">
        <f t="shared" ca="1" si="0"/>
        <v>44075</v>
      </c>
      <c r="N8" s="91">
        <f t="shared" si="1"/>
        <v>2190</v>
      </c>
      <c r="O8" s="91">
        <f t="shared" si="2"/>
        <v>0</v>
      </c>
      <c r="P8" s="90"/>
      <c r="Q8" s="90"/>
      <c r="R8" s="90"/>
    </row>
    <row r="9" spans="2:18" s="2" customFormat="1" ht="21.95" customHeight="1">
      <c r="B9" s="18">
        <f ca="1">'Cash Flow Forecast'!H5</f>
        <v>44105</v>
      </c>
      <c r="C9" s="87">
        <f>'Cash Flow Forecast'!H6</f>
        <v>13590</v>
      </c>
      <c r="D9" s="8"/>
      <c r="M9" s="91">
        <f t="shared" ca="1" si="0"/>
        <v>44105</v>
      </c>
      <c r="N9" s="91">
        <f t="shared" si="1"/>
        <v>13590</v>
      </c>
      <c r="O9" s="91">
        <f t="shared" si="2"/>
        <v>0</v>
      </c>
      <c r="P9" s="90"/>
      <c r="Q9" s="90"/>
      <c r="R9" s="90"/>
    </row>
    <row r="10" spans="2:18" s="2" customFormat="1" ht="21.95" customHeight="1">
      <c r="B10" s="19">
        <f ca="1">'Cash Flow Forecast'!I5</f>
        <v>44136</v>
      </c>
      <c r="C10" s="88">
        <f>'Cash Flow Forecast'!I6</f>
        <v>13790</v>
      </c>
      <c r="D10" s="8"/>
      <c r="M10" s="91">
        <f t="shared" ca="1" si="0"/>
        <v>44136</v>
      </c>
      <c r="N10" s="91">
        <f t="shared" si="1"/>
        <v>13790</v>
      </c>
      <c r="O10" s="91">
        <f t="shared" si="2"/>
        <v>0</v>
      </c>
      <c r="P10" s="90"/>
      <c r="Q10" s="90"/>
      <c r="R10" s="90"/>
    </row>
    <row r="11" spans="2:18" s="2" customFormat="1" ht="21.95" customHeight="1">
      <c r="B11" s="18">
        <f ca="1">'Cash Flow Forecast'!J5</f>
        <v>44166</v>
      </c>
      <c r="C11" s="87">
        <f>'Cash Flow Forecast'!J6</f>
        <v>15290</v>
      </c>
      <c r="D11" s="8"/>
      <c r="M11" s="91">
        <f t="shared" ca="1" si="0"/>
        <v>44166</v>
      </c>
      <c r="N11" s="91">
        <f t="shared" si="1"/>
        <v>15290</v>
      </c>
      <c r="O11" s="91">
        <f t="shared" si="2"/>
        <v>0</v>
      </c>
      <c r="P11" s="90"/>
      <c r="Q11" s="90"/>
      <c r="R11" s="90"/>
    </row>
    <row r="12" spans="2:18" s="2" customFormat="1" ht="21.95" customHeight="1">
      <c r="B12" s="19">
        <f ca="1">'Cash Flow Forecast'!K5</f>
        <v>44197</v>
      </c>
      <c r="C12" s="88">
        <f>'Cash Flow Forecast'!K6</f>
        <v>16410</v>
      </c>
      <c r="D12" s="8"/>
      <c r="M12" s="91">
        <f t="shared" ca="1" si="0"/>
        <v>44197</v>
      </c>
      <c r="N12" s="91">
        <f t="shared" si="1"/>
        <v>16410</v>
      </c>
      <c r="O12" s="91">
        <f t="shared" si="2"/>
        <v>0</v>
      </c>
      <c r="P12" s="90"/>
      <c r="Q12" s="90"/>
      <c r="R12" s="90"/>
    </row>
    <row r="13" spans="2:18" s="2" customFormat="1" ht="21.95" customHeight="1">
      <c r="B13" s="18">
        <f ca="1">'Cash Flow Forecast'!L5</f>
        <v>44228</v>
      </c>
      <c r="C13" s="87">
        <f>'Cash Flow Forecast'!L6</f>
        <v>14360</v>
      </c>
      <c r="D13" s="8"/>
      <c r="M13" s="91">
        <f t="shared" ca="1" si="0"/>
        <v>44228</v>
      </c>
      <c r="N13" s="91">
        <f t="shared" si="1"/>
        <v>14360</v>
      </c>
      <c r="O13" s="91">
        <f t="shared" si="2"/>
        <v>0</v>
      </c>
      <c r="P13" s="90"/>
      <c r="Q13" s="90"/>
      <c r="R13" s="90"/>
    </row>
    <row r="14" spans="2:18" s="2" customFormat="1" ht="21.95" customHeight="1">
      <c r="B14" s="19">
        <f ca="1">'Cash Flow Forecast'!M5</f>
        <v>44256</v>
      </c>
      <c r="C14" s="88">
        <f>'Cash Flow Forecast'!M6</f>
        <v>16560</v>
      </c>
      <c r="D14" s="8"/>
      <c r="M14" s="91">
        <f t="shared" ca="1" si="0"/>
        <v>44256</v>
      </c>
      <c r="N14" s="91">
        <f t="shared" si="1"/>
        <v>16560</v>
      </c>
      <c r="O14" s="91">
        <f t="shared" si="2"/>
        <v>0</v>
      </c>
      <c r="P14" s="90"/>
      <c r="Q14" s="90"/>
      <c r="R14" s="90"/>
    </row>
    <row r="15" spans="2:18" s="2" customFormat="1" ht="21.95" customHeight="1">
      <c r="B15" s="20">
        <f ca="1">'Cash Flow Forecast'!N5</f>
        <v>44287</v>
      </c>
      <c r="C15" s="89">
        <f>'Cash Flow Forecast'!N6</f>
        <v>18780</v>
      </c>
      <c r="D15" s="8"/>
      <c r="M15" s="91">
        <f t="shared" ca="1" si="0"/>
        <v>44287</v>
      </c>
      <c r="N15" s="91">
        <f t="shared" si="1"/>
        <v>18780</v>
      </c>
      <c r="O15" s="91">
        <f t="shared" si="2"/>
        <v>0</v>
      </c>
      <c r="P15" s="90"/>
      <c r="Q15" s="90"/>
      <c r="R15" s="90"/>
    </row>
    <row r="16" spans="2:18" ht="21.95" customHeight="1">
      <c r="M16" s="91"/>
      <c r="N16" s="91"/>
      <c r="O16" s="91"/>
      <c r="P16" s="90"/>
      <c r="Q16" s="90"/>
      <c r="R16" s="90"/>
    </row>
    <row r="17" spans="13:18" ht="21.95" customHeight="1">
      <c r="M17" s="91"/>
      <c r="N17" s="91"/>
      <c r="O17" s="91"/>
      <c r="P17" s="90"/>
      <c r="Q17" s="90"/>
      <c r="R17" s="90"/>
    </row>
  </sheetData>
  <phoneticPr fontId="5" type="noConversion"/>
  <dataValidations count="1">
    <dataValidation allowBlank="1" showInputMessage="1" showErrorMessage="1" prompt="This tab automatically reads from the Cash Flow Forecast tab and summarises the forecast with a table and a chart." sqref="A1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Cash Flow Forecast</vt:lpstr>
      <vt:lpstr>Cash flow chart</vt:lpstr>
      <vt:lpstr>Cash_Minimum</vt:lpstr>
      <vt:lpstr>'Cash flow chart'!Print_Area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2020-04-09T03:22:25Z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