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3765" yWindow="2730" windowWidth="21600" windowHeight="12735" activeTab="1"/>
  </bookViews>
  <sheets>
    <sheet name="Cash Flow Forecast" sheetId="1" r:id="rId1"/>
    <sheet name="Cash flow chart" sheetId="2" r:id="rId2"/>
  </sheets>
  <definedNames>
    <definedName name="Cash_Minimum">'Cash Flow Forecast'!$J$3</definedName>
    <definedName name="_xlnm.Print_Area" localSheetId="1">'Cash flow chart'!$A:$L</definedName>
    <definedName name="Start_Date">'Cash Flow Forecast'!$F$3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2" l="1"/>
  <c r="D6" i="1" l="1"/>
  <c r="C6" i="1"/>
  <c r="C4" i="2"/>
  <c r="O15" i="1" l="1"/>
  <c r="F3" i="1"/>
  <c r="C5" i="1" s="1"/>
  <c r="M3" i="2"/>
  <c r="O10" i="1"/>
  <c r="O17" i="1" s="1"/>
  <c r="N4" i="2"/>
  <c r="O53" i="1"/>
  <c r="O52" i="1"/>
  <c r="O51" i="1"/>
  <c r="O50" i="1"/>
  <c r="O49" i="1"/>
  <c r="N47" i="1"/>
  <c r="N54" i="1" s="1"/>
  <c r="M47" i="1"/>
  <c r="M54" i="1" s="1"/>
  <c r="L47" i="1"/>
  <c r="L54" i="1" s="1"/>
  <c r="K47" i="1"/>
  <c r="K54" i="1" s="1"/>
  <c r="J47" i="1"/>
  <c r="J54" i="1" s="1"/>
  <c r="I47" i="1"/>
  <c r="I54" i="1" s="1"/>
  <c r="H47" i="1"/>
  <c r="H54" i="1" s="1"/>
  <c r="G47" i="1"/>
  <c r="G54" i="1" s="1"/>
  <c r="F47" i="1"/>
  <c r="F54" i="1" s="1"/>
  <c r="E47" i="1"/>
  <c r="E54" i="1" s="1"/>
  <c r="D47" i="1"/>
  <c r="D54" i="1" s="1"/>
  <c r="C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N17" i="1"/>
  <c r="M17" i="1"/>
  <c r="L17" i="1"/>
  <c r="K17" i="1"/>
  <c r="J17" i="1"/>
  <c r="I17" i="1"/>
  <c r="H17" i="1"/>
  <c r="G17" i="1"/>
  <c r="F17" i="1"/>
  <c r="E17" i="1"/>
  <c r="D17" i="1"/>
  <c r="C17" i="1"/>
  <c r="O16" i="1"/>
  <c r="O14" i="1"/>
  <c r="O13" i="1"/>
  <c r="O12" i="1"/>
  <c r="O11" i="1"/>
  <c r="O47" i="1"/>
  <c r="O54" i="1" s="1"/>
  <c r="C18" i="1"/>
  <c r="C54" i="1"/>
  <c r="C55" i="1" s="1"/>
  <c r="C5" i="2" l="1"/>
  <c r="D18" i="1"/>
  <c r="D55" i="1" s="1"/>
  <c r="E6" i="1" s="1"/>
  <c r="O4" i="2"/>
  <c r="B4" i="2"/>
  <c r="M4" i="2" s="1"/>
  <c r="D5" i="1"/>
  <c r="E18" i="1" l="1"/>
  <c r="E55" i="1" s="1"/>
  <c r="F6" i="1" s="1"/>
  <c r="C6" i="2"/>
  <c r="O5" i="2"/>
  <c r="N5" i="2"/>
  <c r="E5" i="1"/>
  <c r="B5" i="2"/>
  <c r="M5" i="2" s="1"/>
  <c r="O6" i="2" l="1"/>
  <c r="N6" i="2"/>
  <c r="C7" i="2"/>
  <c r="F18" i="1"/>
  <c r="F55" i="1" s="1"/>
  <c r="G6" i="1" s="1"/>
  <c r="B6" i="2"/>
  <c r="M6" i="2" s="1"/>
  <c r="F5" i="1"/>
  <c r="O7" i="2" l="1"/>
  <c r="N7" i="2"/>
  <c r="G18" i="1"/>
  <c r="G55" i="1" s="1"/>
  <c r="H6" i="1" s="1"/>
  <c r="C8" i="2"/>
  <c r="B7" i="2"/>
  <c r="M7" i="2" s="1"/>
  <c r="G5" i="1"/>
  <c r="O8" i="2" l="1"/>
  <c r="N8" i="2"/>
  <c r="C9" i="2"/>
  <c r="H18" i="1"/>
  <c r="H55" i="1" s="1"/>
  <c r="I6" i="1" s="1"/>
  <c r="B8" i="2"/>
  <c r="M8" i="2" s="1"/>
  <c r="H5" i="1"/>
  <c r="O9" i="2" l="1"/>
  <c r="N9" i="2"/>
  <c r="I18" i="1"/>
  <c r="I55" i="1" s="1"/>
  <c r="J6" i="1" s="1"/>
  <c r="C10" i="2"/>
  <c r="I5" i="1"/>
  <c r="B9" i="2"/>
  <c r="M9" i="2" s="1"/>
  <c r="C11" i="2" l="1"/>
  <c r="J18" i="1"/>
  <c r="J55" i="1" s="1"/>
  <c r="K6" i="1" s="1"/>
  <c r="O10" i="2"/>
  <c r="N10" i="2"/>
  <c r="J5" i="1"/>
  <c r="B10" i="2"/>
  <c r="M10" i="2" s="1"/>
  <c r="K18" i="1" l="1"/>
  <c r="K55" i="1" s="1"/>
  <c r="L6" i="1" s="1"/>
  <c r="C12" i="2"/>
  <c r="O11" i="2"/>
  <c r="N11" i="2"/>
  <c r="B11" i="2"/>
  <c r="M11" i="2" s="1"/>
  <c r="K5" i="1"/>
  <c r="O12" i="2" l="1"/>
  <c r="N12" i="2"/>
  <c r="C13" i="2"/>
  <c r="L18" i="1"/>
  <c r="L55" i="1" s="1"/>
  <c r="M6" i="1" s="1"/>
  <c r="B12" i="2"/>
  <c r="M12" i="2" s="1"/>
  <c r="L5" i="1"/>
  <c r="C14" i="2" l="1"/>
  <c r="M18" i="1"/>
  <c r="M55" i="1" s="1"/>
  <c r="N6" i="1" s="1"/>
  <c r="N13" i="2"/>
  <c r="O13" i="2"/>
  <c r="M5" i="1"/>
  <c r="B13" i="2"/>
  <c r="M13" i="2" s="1"/>
  <c r="C15" i="2" l="1"/>
  <c r="N18" i="1"/>
  <c r="N55" i="1" s="1"/>
  <c r="O14" i="2"/>
  <c r="N14" i="2"/>
  <c r="N5" i="1"/>
  <c r="B15" i="2" s="1"/>
  <c r="M15" i="2" s="1"/>
  <c r="B14" i="2"/>
  <c r="M14" i="2" s="1"/>
  <c r="N15" i="2" l="1"/>
  <c r="O15" i="2"/>
</calcChain>
</file>

<file path=xl/sharedStrings.xml><?xml version="1.0" encoding="utf-8"?>
<sst xmlns="http://schemas.openxmlformats.org/spreadsheetml/2006/main" count="61" uniqueCount="57">
  <si>
    <t>Total</t>
  </si>
  <si>
    <t xml:space="preserve"> </t>
  </si>
  <si>
    <t>Not Below Minimum</t>
  </si>
  <si>
    <t>Below Minimum</t>
  </si>
  <si>
    <t>សាច់ប្រាក់​ក្នុងដៃដំបូង</t>
  </si>
  <si>
    <t>សាច់ប្រាក់ក្នុងដៃ(ដើមខែ)</t>
  </si>
  <si>
    <t>សាច់ប្រាក់​ទទួលបាន(Cash Receipts)</t>
  </si>
  <si>
    <t>សាច់​ប្រាក់លក់</t>
  </si>
  <si>
    <t>ប្រាក់បង្វិល និងប្រាក់ឧបត្ថម្ភ</t>
  </si>
  <si>
    <t>ប្រាក់​ប្រមូលបានពីការជំពាក់</t>
  </si>
  <si>
    <t>ចំណូលការប្រាក់ឬចំណូលផ្សេងៗ</t>
  </si>
  <si>
    <t>ចំណូលសេវារៀបចំកម្ចី</t>
  </si>
  <si>
    <t>ដាក់​ទុន​បន្ថែម​ពីម្ចាស់ក្រុមហ៊ុន</t>
  </si>
  <si>
    <t>ប្រភេទសាច់​ប្រាក់ដាក់ចូលដ៏ទៃ​ទៀត</t>
  </si>
  <si>
    <t>សរុបសាច់ប្រាក់ទទួល​បាន</t>
  </si>
  <si>
    <t>សរុបសាច់ប្រាក់​មាន​ក្នុង​ដៃរួម</t>
  </si>
  <si>
    <t>សាច់ប្រាក់ចំណាយ​ (Cash Paid Out)</t>
  </si>
  <si>
    <t>ផ្សព្វផ្សាយ​ពាណិជ្ជកម្ម</t>
  </si>
  <si>
    <t>កំរៃ​ជើងសារ</t>
  </si>
  <si>
    <t>សេវាកម្ម​ធ្វើកិច្ចសន្យា</t>
  </si>
  <si>
    <t>អត្ថប្រយោជន៍បុគ្គលិក</t>
  </si>
  <si>
    <t>ធានារ៉ាប់រង</t>
  </si>
  <si>
    <t>ចំណាយការប្រាក់</t>
  </si>
  <si>
    <t>វត្ថុធាតុដើមនៃផលិតផល</t>
  </si>
  <si>
    <t>កម្ម​កំសាន្តឬអាហារ​សំរាប់បុគ្គលិក</t>
  </si>
  <si>
    <t>ការប្រាក់​អចលនទ្រព្យ</t>
  </si>
  <si>
    <t>ចំណាយ​ការិយាល័យ</t>
  </si>
  <si>
    <t>ចំណាយ​ការប្រាក់​ដ៏ទៃ​ទៀត</t>
  </si>
  <si>
    <t>ប្រាក់​សោធន​និវត្តន៍ ឬចែក​ប្រាក់ចំណេញ</t>
  </si>
  <si>
    <t>ចំណាយ​លើ​ការលក់​សារឡើងវិញ</t>
  </si>
  <si>
    <t>ថ្លៃជួលអាគារ</t>
  </si>
  <si>
    <t>ថ្លៃជួលយានយន្ត</t>
  </si>
  <si>
    <t>ចំណាយ​លើការ​ជួសជុលឬថែរទាំ</t>
  </si>
  <si>
    <t>ចំណាយ​លើសម្ភាៈនានា</t>
  </si>
  <si>
    <t>ចំណាយ​ពន្ធដានិង​អាជ្ញាប័ណ្ណ</t>
  </si>
  <si>
    <t>ចំណាយ​ការធ្វើ​ដំណើរ</t>
  </si>
  <si>
    <t>ចំណាយ​ទឹកភ្លើង</t>
  </si>
  <si>
    <t>ថ្លៃឈ្នួលឬប្រាក់ខែបុគ្គលិក</t>
  </si>
  <si>
    <t>ចំណាយផ្សេងៗ</t>
  </si>
  <si>
    <t>សរុប</t>
  </si>
  <si>
    <t>ចំណាយលើបំណុល</t>
  </si>
  <si>
    <t>ទិញមូលធនបន្ថែម</t>
  </si>
  <si>
    <t>ចំណាយ​ការ​រៀបចំបើកមុនដំណើរការ</t>
  </si>
  <si>
    <t>ប្រាក់បំរ៉ុង​ទុក</t>
  </si>
  <si>
    <t>ប្រាក់ដកចេញដោយ​ម្ចាស់ក្រុមហ៊ុន</t>
  </si>
  <si>
    <t>សរុបសាច់ប្រាក់ចំណាយចេញ</t>
  </si>
  <si>
    <t>សាច់ប្រាក់សល់ចុងខែ</t>
  </si>
  <si>
    <t>ព័ត៌មាន​ប្រតិបត្តិការផ្សេងទៀត</t>
  </si>
  <si>
    <t>ចំនួន​សាច់ប្រាក់ចំណូល</t>
  </si>
  <si>
    <t>ប្រាក់គេជំពាក់សរុប</t>
  </si>
  <si>
    <t>បំណុលមិនល្អនៅសល់</t>
  </si>
  <si>
    <t>សារពើភ័ណ្ឌក្នុងស្តុក</t>
  </si>
  <si>
    <t>ប្រាក់ត្រូវចំណាយសរុប</t>
  </si>
  <si>
    <t>សាច់​ប្រាក់រំលោះ</t>
  </si>
  <si>
    <t>ខែចាប់ផ្តើម</t>
  </si>
  <si>
    <t>សាច់ប្រាក់ទាបបំផុតត្រូវប្រកាសអសន្ន</t>
  </si>
  <si>
    <t>ខែ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</si>
</sst>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(* #,##0_);_(* \(#,##0\);_(* &quot;-&quot;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_-&quot;£&quot;* #,##0.00_-;\-&quot;£&quot;* #,##0.00_-;_-&quot;£&quot;* &quot;-&quot;??_-;_-@_-"/>
    <numFmt numFmtId="166" formatCode="mmmm\ yyyy"/>
    <numFmt numFmtId="167" formatCode="mmm\ yyyy"/>
    <numFmt numFmtId="168" formatCode="mmm"/>
    <numFmt numFmtId="169" formatCode="&quot;$&quot;#,##0.00"/>
    <numFmt numFmtId="170" formatCode="&quot;$&quot;#,##0"/>
  </numFmts>
  <fonts count="32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10"/>
      <color theme="0"/>
      <name val="Franklin Gothic Book"/>
      <family val="2"/>
      <scheme val="minor"/>
    </font>
    <font>
      <sz val="9"/>
      <name val="Franklin Gothic Book"/>
      <family val="3"/>
      <charset val="134"/>
      <scheme val="minor"/>
    </font>
    <font>
      <sz val="10"/>
      <color theme="0"/>
      <name val="Franklin Gothic Book"/>
      <family val="2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b/>
      <sz val="10"/>
      <color theme="1"/>
      <name val="Franklin Gothic Book"/>
      <family val="2"/>
      <scheme val="minor"/>
    </font>
    <font>
      <sz val="10"/>
      <color theme="1"/>
      <name val="Khmer OS Battambang"/>
    </font>
    <font>
      <b/>
      <sz val="10"/>
      <color theme="1"/>
      <name val="Khmer OS Battambang"/>
    </font>
    <font>
      <sz val="11"/>
      <color theme="1"/>
      <name val="Khmer OS Battambang"/>
    </font>
    <font>
      <sz val="10"/>
      <color theme="0"/>
      <name val="Khmer OS Battambang"/>
    </font>
    <font>
      <b/>
      <sz val="10"/>
      <color theme="0"/>
      <name val="Khmer OS Battambang"/>
    </font>
    <font>
      <sz val="14"/>
      <color theme="5"/>
      <name val="Khmer OS Battambang"/>
    </font>
    <font>
      <sz val="10"/>
      <color theme="3"/>
      <name val="Khmer OS Battambang"/>
    </font>
    <font>
      <b/>
      <sz val="10"/>
      <color theme="3"/>
      <name val="Khmer OS Battambang"/>
    </font>
    <font>
      <sz val="10"/>
      <color rgb="FFFF0000"/>
      <name val="Franklin Gothic Book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0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3" tint="0.79995117038483843"/>
      </top>
      <bottom style="thin">
        <color theme="0"/>
      </bottom>
      <diagonal/>
    </border>
    <border>
      <left/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3" tint="0.79992065187536243"/>
      </bottom>
      <diagonal/>
    </border>
    <border>
      <left style="thin">
        <color theme="0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/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FF0000"/>
      </left>
      <right style="thin">
        <color theme="3" tint="0.79998168889431442"/>
      </right>
      <top style="medium">
        <color rgb="FFFF000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medium">
        <color rgb="FFFF0000"/>
      </top>
      <bottom style="thin">
        <color theme="3" tint="0.79998168889431442"/>
      </bottom>
      <diagonal/>
    </border>
    <border>
      <left style="thin">
        <color theme="3" tint="0.79998168889431442"/>
      </left>
      <right style="medium">
        <color rgb="FFFF0000"/>
      </right>
      <top style="medium">
        <color rgb="FFFF0000"/>
      </top>
      <bottom style="thin">
        <color theme="3" tint="0.79998168889431442"/>
      </bottom>
      <diagonal/>
    </border>
    <border>
      <left style="medium">
        <color rgb="FFFF0000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medium">
        <color rgb="FFFF0000"/>
      </right>
      <top style="thin">
        <color theme="3" tint="0.79998168889431442"/>
      </top>
      <bottom style="thin">
        <color theme="3" tint="0.79998168889431442"/>
      </bottom>
      <diagonal/>
    </border>
    <border>
      <left style="medium">
        <color rgb="FFFF0000"/>
      </left>
      <right style="thin">
        <color theme="3" tint="0.79998168889431442"/>
      </right>
      <top style="thin">
        <color theme="3" tint="0.79998168889431442"/>
      </top>
      <bottom style="medium">
        <color rgb="FFFF000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medium">
        <color rgb="FFFF0000"/>
      </bottom>
      <diagonal/>
    </border>
    <border>
      <left style="thin">
        <color theme="3" tint="0.79998168889431442"/>
      </left>
      <right style="medium">
        <color rgb="FFFF0000"/>
      </right>
      <top style="thin">
        <color theme="3" tint="0.79998168889431442"/>
      </top>
      <bottom style="medium">
        <color rgb="FFFF0000"/>
      </bottom>
      <diagonal/>
    </border>
    <border>
      <left/>
      <right style="thin">
        <color theme="3" tint="0.79992065187536243"/>
      </right>
      <top style="thin">
        <color theme="3" tint="0.79992065187536243"/>
      </top>
      <bottom style="thin">
        <color theme="0"/>
      </bottom>
      <diagonal/>
    </border>
    <border>
      <left style="medium">
        <color rgb="FFFF0000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medium">
        <color rgb="FFFF0000"/>
      </right>
      <top style="thin">
        <color theme="3" tint="0.79995117038483843"/>
      </top>
      <bottom style="thin">
        <color theme="3" tint="0.79998168889431442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5" applyNumberFormat="0" applyFill="0" applyAlignment="0" applyProtection="0"/>
    <xf numFmtId="0" fontId="8" fillId="0" borderId="36" applyNumberFormat="0" applyFill="0" applyAlignment="0" applyProtection="0"/>
    <xf numFmtId="0" fontId="9" fillId="0" borderId="37" applyNumberFormat="0" applyFill="0" applyAlignment="0" applyProtection="0"/>
    <xf numFmtId="0" fontId="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0" applyNumberFormat="0" applyBorder="0" applyAlignment="0" applyProtection="0"/>
    <xf numFmtId="0" fontId="13" fillId="8" borderId="38" applyNumberFormat="0" applyAlignment="0" applyProtection="0"/>
    <xf numFmtId="0" fontId="14" fillId="9" borderId="39" applyNumberFormat="0" applyAlignment="0" applyProtection="0"/>
    <xf numFmtId="0" fontId="15" fillId="9" borderId="38" applyNumberFormat="0" applyAlignment="0" applyProtection="0"/>
    <xf numFmtId="0" fontId="16" fillId="0" borderId="40" applyNumberFormat="0" applyFill="0" applyAlignment="0" applyProtection="0"/>
    <xf numFmtId="0" fontId="17" fillId="10" borderId="41" applyNumberFormat="0" applyAlignment="0" applyProtection="0"/>
    <xf numFmtId="0" fontId="18" fillId="0" borderId="0" applyNumberFormat="0" applyFill="0" applyBorder="0" applyAlignment="0" applyProtection="0"/>
    <xf numFmtId="0" fontId="5" fillId="11" borderId="42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21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</cellStyleXfs>
  <cellXfs count="102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left" vertical="center" indent="1"/>
    </xf>
    <xf numFmtId="0" fontId="1" fillId="0" borderId="0" xfId="0" applyNumberFormat="1" applyFont="1" applyAlignment="1">
      <alignment vertical="center"/>
    </xf>
    <xf numFmtId="0" fontId="2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66" fontId="1" fillId="0" borderId="29" xfId="0" applyNumberFormat="1" applyFont="1" applyBorder="1" applyAlignment="1">
      <alignment horizontal="center" vertical="center"/>
    </xf>
    <xf numFmtId="166" fontId="1" fillId="4" borderId="31" xfId="0" applyNumberFormat="1" applyFont="1" applyFill="1" applyBorder="1" applyAlignment="1">
      <alignment horizontal="center" vertical="center"/>
    </xf>
    <xf numFmtId="166" fontId="1" fillId="0" borderId="31" xfId="0" applyNumberFormat="1" applyFont="1" applyBorder="1" applyAlignment="1">
      <alignment horizontal="center" vertical="center"/>
    </xf>
    <xf numFmtId="166" fontId="1" fillId="4" borderId="33" xfId="0" applyNumberFormat="1" applyFont="1" applyFill="1" applyBorder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0" fontId="22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left" vertical="center" indent="1"/>
    </xf>
    <xf numFmtId="170" fontId="23" fillId="4" borderId="2" xfId="3" applyNumberFormat="1" applyFont="1" applyFill="1" applyBorder="1" applyAlignment="1">
      <alignment horizontal="center" vertical="center"/>
    </xf>
    <xf numFmtId="0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167" fontId="24" fillId="4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70" fontId="24" fillId="4" borderId="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NumberFormat="1" applyFont="1" applyAlignment="1">
      <alignment horizontal="left" vertical="center" indent="1"/>
    </xf>
    <xf numFmtId="0" fontId="24" fillId="0" borderId="0" xfId="0" applyNumberFormat="1" applyFont="1" applyAlignment="1">
      <alignment horizontal="left" vertical="center" indent="1"/>
    </xf>
    <xf numFmtId="0" fontId="23" fillId="0" borderId="0" xfId="0" applyNumberFormat="1" applyFont="1" applyAlignment="1">
      <alignment vertical="center"/>
    </xf>
    <xf numFmtId="0" fontId="25" fillId="0" borderId="0" xfId="0" applyFont="1" applyAlignment="1">
      <alignment horizontal="left" vertical="center" indent="1"/>
    </xf>
    <xf numFmtId="166" fontId="26" fillId="2" borderId="6" xfId="0" applyNumberFormat="1" applyFont="1" applyFill="1" applyBorder="1" applyAlignment="1">
      <alignment horizontal="center" vertical="center"/>
    </xf>
    <xf numFmtId="166" fontId="26" fillId="2" borderId="4" xfId="0" applyNumberFormat="1" applyFont="1" applyFill="1" applyBorder="1" applyAlignment="1">
      <alignment horizontal="center" vertical="center"/>
    </xf>
    <xf numFmtId="0" fontId="27" fillId="2" borderId="1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170" fontId="24" fillId="3" borderId="7" xfId="3" applyNumberFormat="1" applyFont="1" applyFill="1" applyBorder="1" applyAlignment="1">
      <alignment horizontal="center" vertical="center"/>
    </xf>
    <xf numFmtId="170" fontId="24" fillId="3" borderId="8" xfId="3" applyNumberFormat="1" applyFont="1" applyFill="1" applyBorder="1" applyAlignment="1">
      <alignment horizontal="center" vertical="center"/>
    </xf>
    <xf numFmtId="170" fontId="23" fillId="0" borderId="0" xfId="0" applyNumberFormat="1" applyFont="1" applyAlignment="1">
      <alignment horizontal="center" vertical="center"/>
    </xf>
    <xf numFmtId="0" fontId="24" fillId="0" borderId="0" xfId="0" applyNumberFormat="1" applyFont="1" applyAlignment="1">
      <alignment horizontal="center" vertical="center"/>
    </xf>
    <xf numFmtId="0" fontId="28" fillId="0" borderId="5" xfId="0" applyNumberFormat="1" applyFont="1" applyBorder="1" applyAlignment="1">
      <alignment horizontal="left" vertical="center"/>
    </xf>
    <xf numFmtId="170" fontId="23" fillId="0" borderId="5" xfId="0" applyNumberFormat="1" applyFont="1" applyBorder="1" applyAlignment="1">
      <alignment horizontal="center" vertical="center"/>
    </xf>
    <xf numFmtId="0" fontId="24" fillId="0" borderId="5" xfId="0" applyNumberFormat="1" applyFont="1" applyBorder="1" applyAlignment="1">
      <alignment horizontal="center" vertical="center"/>
    </xf>
    <xf numFmtId="170" fontId="23" fillId="0" borderId="44" xfId="0" applyNumberFormat="1" applyFont="1" applyFill="1" applyBorder="1" applyAlignment="1">
      <alignment horizontal="center" vertical="center"/>
    </xf>
    <xf numFmtId="170" fontId="23" fillId="0" borderId="45" xfId="0" applyNumberFormat="1" applyFont="1" applyFill="1" applyBorder="1" applyAlignment="1">
      <alignment horizontal="center" vertical="center"/>
    </xf>
    <xf numFmtId="170" fontId="23" fillId="0" borderId="46" xfId="0" applyNumberFormat="1" applyFont="1" applyFill="1" applyBorder="1" applyAlignment="1">
      <alignment horizontal="center" vertical="center"/>
    </xf>
    <xf numFmtId="170" fontId="24" fillId="3" borderId="9" xfId="0" applyNumberFormat="1" applyFont="1" applyFill="1" applyBorder="1" applyAlignment="1">
      <alignment horizontal="center" vertical="center"/>
    </xf>
    <xf numFmtId="170" fontId="23" fillId="4" borderId="47" xfId="0" applyNumberFormat="1" applyFont="1" applyFill="1" applyBorder="1" applyAlignment="1">
      <alignment horizontal="center" vertical="center"/>
    </xf>
    <xf numFmtId="170" fontId="23" fillId="4" borderId="3" xfId="0" applyNumberFormat="1" applyFont="1" applyFill="1" applyBorder="1" applyAlignment="1">
      <alignment horizontal="center" vertical="center"/>
    </xf>
    <xf numFmtId="170" fontId="23" fillId="4" borderId="48" xfId="0" applyNumberFormat="1" applyFont="1" applyFill="1" applyBorder="1" applyAlignment="1">
      <alignment horizontal="center" vertical="center"/>
    </xf>
    <xf numFmtId="170" fontId="24" fillId="3" borderId="10" xfId="0" applyNumberFormat="1" applyFont="1" applyFill="1" applyBorder="1" applyAlignment="1">
      <alignment horizontal="center" vertical="center"/>
    </xf>
    <xf numFmtId="170" fontId="23" fillId="0" borderId="47" xfId="0" applyNumberFormat="1" applyFont="1" applyFill="1" applyBorder="1" applyAlignment="1">
      <alignment horizontal="center" vertical="center"/>
    </xf>
    <xf numFmtId="170" fontId="23" fillId="0" borderId="3" xfId="0" applyNumberFormat="1" applyFont="1" applyFill="1" applyBorder="1" applyAlignment="1">
      <alignment horizontal="center" vertical="center"/>
    </xf>
    <xf numFmtId="170" fontId="23" fillId="0" borderId="48" xfId="0" applyNumberFormat="1" applyFont="1" applyFill="1" applyBorder="1" applyAlignment="1">
      <alignment horizontal="center" vertical="center"/>
    </xf>
    <xf numFmtId="170" fontId="23" fillId="0" borderId="49" xfId="0" applyNumberFormat="1" applyFont="1" applyFill="1" applyBorder="1" applyAlignment="1">
      <alignment horizontal="center" vertical="center"/>
    </xf>
    <xf numFmtId="170" fontId="23" fillId="0" borderId="50" xfId="0" applyNumberFormat="1" applyFont="1" applyFill="1" applyBorder="1" applyAlignment="1">
      <alignment horizontal="center" vertical="center"/>
    </xf>
    <xf numFmtId="170" fontId="23" fillId="0" borderId="51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right" vertical="center" indent="1"/>
    </xf>
    <xf numFmtId="170" fontId="24" fillId="3" borderId="11" xfId="0" applyNumberFormat="1" applyFont="1" applyFill="1" applyBorder="1" applyAlignment="1">
      <alignment horizontal="center" vertical="center"/>
    </xf>
    <xf numFmtId="170" fontId="24" fillId="3" borderId="4" xfId="0" applyNumberFormat="1" applyFont="1" applyFill="1" applyBorder="1" applyAlignment="1">
      <alignment horizontal="center" vertical="center"/>
    </xf>
    <xf numFmtId="170" fontId="24" fillId="3" borderId="12" xfId="0" applyNumberFormat="1" applyFont="1" applyFill="1" applyBorder="1" applyAlignment="1">
      <alignment horizontal="center" vertical="center"/>
    </xf>
    <xf numFmtId="170" fontId="24" fillId="3" borderId="13" xfId="0" applyNumberFormat="1" applyFont="1" applyFill="1" applyBorder="1" applyAlignment="1">
      <alignment horizontal="center" vertical="center"/>
    </xf>
    <xf numFmtId="170" fontId="24" fillId="3" borderId="14" xfId="0" applyNumberFormat="1" applyFont="1" applyFill="1" applyBorder="1" applyAlignment="1">
      <alignment horizontal="center" vertical="center"/>
    </xf>
    <xf numFmtId="170" fontId="24" fillId="3" borderId="15" xfId="0" applyNumberFormat="1" applyFont="1" applyFill="1" applyBorder="1" applyAlignment="1">
      <alignment horizontal="center" vertical="center"/>
    </xf>
    <xf numFmtId="170" fontId="24" fillId="0" borderId="0" xfId="0" applyNumberFormat="1" applyFont="1" applyAlignment="1">
      <alignment horizontal="center" vertical="center"/>
    </xf>
    <xf numFmtId="170" fontId="24" fillId="0" borderId="5" xfId="0" applyNumberFormat="1" applyFont="1" applyBorder="1" applyAlignment="1">
      <alignment horizontal="center" vertical="center"/>
    </xf>
    <xf numFmtId="170" fontId="23" fillId="0" borderId="44" xfId="0" applyNumberFormat="1" applyFont="1" applyBorder="1" applyAlignment="1">
      <alignment horizontal="center" vertical="center"/>
    </xf>
    <xf numFmtId="170" fontId="23" fillId="0" borderId="45" xfId="0" applyNumberFormat="1" applyFont="1" applyBorder="1" applyAlignment="1">
      <alignment horizontal="center" vertical="center"/>
    </xf>
    <xf numFmtId="170" fontId="23" fillId="0" borderId="46" xfId="0" applyNumberFormat="1" applyFont="1" applyBorder="1" applyAlignment="1">
      <alignment horizontal="center" vertical="center"/>
    </xf>
    <xf numFmtId="170" fontId="23" fillId="0" borderId="47" xfId="0" applyNumberFormat="1" applyFont="1" applyBorder="1" applyAlignment="1">
      <alignment horizontal="center" vertical="center"/>
    </xf>
    <xf numFmtId="170" fontId="23" fillId="0" borderId="3" xfId="0" applyNumberFormat="1" applyFont="1" applyBorder="1" applyAlignment="1">
      <alignment horizontal="center" vertical="center"/>
    </xf>
    <xf numFmtId="170" fontId="23" fillId="0" borderId="48" xfId="0" applyNumberFormat="1" applyFont="1" applyBorder="1" applyAlignment="1">
      <alignment horizontal="center" vertical="center"/>
    </xf>
    <xf numFmtId="170" fontId="23" fillId="0" borderId="49" xfId="0" applyNumberFormat="1" applyFont="1" applyBorder="1" applyAlignment="1">
      <alignment horizontal="center" vertical="center"/>
    </xf>
    <xf numFmtId="170" fontId="23" fillId="0" borderId="50" xfId="0" applyNumberFormat="1" applyFont="1" applyBorder="1" applyAlignment="1">
      <alignment horizontal="center" vertical="center"/>
    </xf>
    <xf numFmtId="170" fontId="23" fillId="0" borderId="51" xfId="0" applyNumberFormat="1" applyFont="1" applyBorder="1" applyAlignment="1">
      <alignment horizontal="center" vertical="center"/>
    </xf>
    <xf numFmtId="0" fontId="30" fillId="0" borderId="0" xfId="0" applyFont="1" applyAlignment="1">
      <alignment horizontal="right" vertical="center" indent="1"/>
    </xf>
    <xf numFmtId="170" fontId="24" fillId="3" borderId="16" xfId="0" applyNumberFormat="1" applyFont="1" applyFill="1" applyBorder="1" applyAlignment="1">
      <alignment horizontal="center" vertical="center"/>
    </xf>
    <xf numFmtId="170" fontId="24" fillId="3" borderId="17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170" fontId="24" fillId="3" borderId="19" xfId="0" applyNumberFormat="1" applyFont="1" applyFill="1" applyBorder="1" applyAlignment="1">
      <alignment horizontal="center" vertical="center"/>
    </xf>
    <xf numFmtId="170" fontId="24" fillId="3" borderId="20" xfId="0" applyNumberFormat="1" applyFont="1" applyFill="1" applyBorder="1" applyAlignment="1">
      <alignment horizontal="center" vertical="center"/>
    </xf>
    <xf numFmtId="170" fontId="24" fillId="3" borderId="22" xfId="0" applyNumberFormat="1" applyFont="1" applyFill="1" applyBorder="1" applyAlignment="1">
      <alignment horizontal="center" vertical="center"/>
    </xf>
    <xf numFmtId="170" fontId="24" fillId="3" borderId="23" xfId="0" applyNumberFormat="1" applyFont="1" applyFill="1" applyBorder="1" applyAlignment="1">
      <alignment horizontal="center" vertical="center"/>
    </xf>
    <xf numFmtId="170" fontId="24" fillId="3" borderId="24" xfId="0" applyNumberFormat="1" applyFont="1" applyFill="1" applyBorder="1" applyAlignment="1">
      <alignment horizontal="center" vertical="center"/>
    </xf>
    <xf numFmtId="170" fontId="24" fillId="3" borderId="25" xfId="0" applyNumberFormat="1" applyFont="1" applyFill="1" applyBorder="1" applyAlignment="1">
      <alignment horizontal="center" vertical="center"/>
    </xf>
    <xf numFmtId="169" fontId="24" fillId="3" borderId="21" xfId="0" applyNumberFormat="1" applyFont="1" applyFill="1" applyBorder="1" applyAlignment="1">
      <alignment horizontal="center" vertical="center"/>
    </xf>
    <xf numFmtId="169" fontId="24" fillId="0" borderId="0" xfId="0" applyNumberFormat="1" applyFont="1" applyAlignment="1">
      <alignment horizontal="center" vertical="center"/>
    </xf>
    <xf numFmtId="169" fontId="24" fillId="0" borderId="5" xfId="0" applyNumberFormat="1" applyFont="1" applyBorder="1" applyAlignment="1">
      <alignment horizontal="center" vertical="center"/>
    </xf>
    <xf numFmtId="169" fontId="24" fillId="3" borderId="52" xfId="0" applyNumberFormat="1" applyFont="1" applyFill="1" applyBorder="1" applyAlignment="1">
      <alignment horizontal="center" vertical="center"/>
    </xf>
    <xf numFmtId="169" fontId="24" fillId="3" borderId="26" xfId="0" applyNumberFormat="1" applyFont="1" applyFill="1" applyBorder="1" applyAlignment="1">
      <alignment horizontal="center" vertical="center"/>
    </xf>
    <xf numFmtId="170" fontId="23" fillId="0" borderId="53" xfId="0" applyNumberFormat="1" applyFont="1" applyBorder="1" applyAlignment="1">
      <alignment horizontal="center" vertical="center"/>
    </xf>
    <xf numFmtId="170" fontId="23" fillId="0" borderId="18" xfId="0" applyNumberFormat="1" applyFont="1" applyBorder="1" applyAlignment="1">
      <alignment horizontal="center" vertical="center"/>
    </xf>
    <xf numFmtId="170" fontId="23" fillId="0" borderId="54" xfId="0" applyNumberFormat="1" applyFont="1" applyBorder="1" applyAlignment="1">
      <alignment horizontal="center" vertical="center"/>
    </xf>
    <xf numFmtId="170" fontId="23" fillId="4" borderId="49" xfId="0" applyNumberFormat="1" applyFont="1" applyFill="1" applyBorder="1" applyAlignment="1">
      <alignment horizontal="center" vertical="center"/>
    </xf>
    <xf numFmtId="170" fontId="23" fillId="4" borderId="50" xfId="0" applyNumberFormat="1" applyFont="1" applyFill="1" applyBorder="1" applyAlignment="1">
      <alignment horizontal="center" vertical="center"/>
    </xf>
    <xf numFmtId="170" fontId="23" fillId="4" borderId="51" xfId="0" applyNumberFormat="1" applyFont="1" applyFill="1" applyBorder="1" applyAlignment="1">
      <alignment horizontal="center" vertical="center"/>
    </xf>
    <xf numFmtId="169" fontId="24" fillId="3" borderId="27" xfId="0" applyNumberFormat="1" applyFont="1" applyFill="1" applyBorder="1" applyAlignment="1">
      <alignment horizontal="center" vertical="center"/>
    </xf>
    <xf numFmtId="0" fontId="26" fillId="2" borderId="28" xfId="0" applyNumberFormat="1" applyFont="1" applyFill="1" applyBorder="1" applyAlignment="1">
      <alignment horizontal="center" vertical="center"/>
    </xf>
    <xf numFmtId="170" fontId="1" fillId="0" borderId="30" xfId="0" applyNumberFormat="1" applyFont="1" applyBorder="1" applyAlignment="1">
      <alignment horizontal="center" vertical="center"/>
    </xf>
    <xf numFmtId="170" fontId="1" fillId="4" borderId="32" xfId="0" applyNumberFormat="1" applyFont="1" applyFill="1" applyBorder="1" applyAlignment="1">
      <alignment horizontal="center" vertical="center"/>
    </xf>
    <xf numFmtId="170" fontId="1" fillId="0" borderId="32" xfId="0" applyNumberFormat="1" applyFont="1" applyBorder="1" applyAlignment="1">
      <alignment horizontal="center" vertical="center"/>
    </xf>
    <xf numFmtId="170" fontId="1" fillId="4" borderId="34" xfId="0" applyNumberFormat="1" applyFont="1" applyFill="1" applyBorder="1" applyAlignment="1">
      <alignment horizontal="center" vertical="center"/>
    </xf>
    <xf numFmtId="0" fontId="31" fillId="0" borderId="0" xfId="0" applyNumberFormat="1" applyFont="1" applyAlignment="1">
      <alignment horizontal="center" vertical="center"/>
    </xf>
    <xf numFmtId="0" fontId="31" fillId="0" borderId="0" xfId="0" applyNumberFormat="1" applyFont="1" applyAlignment="1">
      <alignment vertical="center"/>
    </xf>
    <xf numFmtId="0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</cellXfs>
  <cellStyles count="47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2" builtinId="27" customBuiltin="1"/>
    <cellStyle name="Calculation" xfId="16" builtinId="22" customBuiltin="1"/>
    <cellStyle name="Check Cell" xfId="18" builtinId="23" customBuiltin="1"/>
    <cellStyle name="Comma" xfId="1" builtinId="3" customBuiltin="1"/>
    <cellStyle name="Comma [0]" xfId="2" builtinId="6" customBuiltin="1"/>
    <cellStyle name="Currency" xfId="3" builtinId="4" customBuiltin="1"/>
    <cellStyle name="Currency [0]" xfId="4" builtinId="7" customBuiltin="1"/>
    <cellStyle name="Explanatory Text" xfId="21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Input" xfId="14" builtinId="20" customBuiltin="1"/>
    <cellStyle name="Linked Cell" xfId="17" builtinId="24" customBuiltin="1"/>
    <cellStyle name="Neutral" xfId="13" builtinId="28" customBuiltin="1"/>
    <cellStyle name="Normal" xfId="0" builtinId="0" customBuiltin="1"/>
    <cellStyle name="Note" xfId="20" builtinId="10" customBuiltin="1"/>
    <cellStyle name="Output" xfId="15" builtinId="21" customBuiltin="1"/>
    <cellStyle name="Percent" xfId="5" builtinId="5" customBuiltin="1"/>
    <cellStyle name="Title" xfId="6" builtinId="15" customBuiltin="1"/>
    <cellStyle name="Total" xfId="22" builtinId="25" customBuiltin="1"/>
    <cellStyle name="Warning Text" xfId="19" builtinId="11" customBuiltin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448494864066"/>
          <c:y val="5.8119658119658121E-2"/>
          <c:w val="0.83359563850814944"/>
          <c:h val="0.86596567736725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'Cash flow chart'!$N$3</c:f>
              <c:strCache>
                <c:ptCount val="1"/>
                <c:pt idx="0">
                  <c:v>Not Below Minimum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 flow chart'!$M$4:$M$15</c:f>
              <c:numCache>
                <c:formatCode>mmm</c:formatCode>
                <c:ptCount val="12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</c:numCache>
            </c:numRef>
          </c:cat>
          <c:val>
            <c:numRef>
              <c:f>'Cash flow chart'!$N$4:$N$15</c:f>
              <c:numCache>
                <c:formatCode>"$"#,##0</c:formatCode>
                <c:ptCount val="12"/>
                <c:pt idx="0">
                  <c:v>10000</c:v>
                </c:pt>
                <c:pt idx="1">
                  <c:v>8050</c:v>
                </c:pt>
                <c:pt idx="2">
                  <c:v>9350</c:v>
                </c:pt>
                <c:pt idx="3">
                  <c:v>0</c:v>
                </c:pt>
                <c:pt idx="4">
                  <c:v>2190</c:v>
                </c:pt>
                <c:pt idx="5">
                  <c:v>13590</c:v>
                </c:pt>
                <c:pt idx="6">
                  <c:v>13790</c:v>
                </c:pt>
                <c:pt idx="7">
                  <c:v>15290</c:v>
                </c:pt>
                <c:pt idx="8">
                  <c:v>16410</c:v>
                </c:pt>
                <c:pt idx="9">
                  <c:v>14360</c:v>
                </c:pt>
                <c:pt idx="10">
                  <c:v>16560</c:v>
                </c:pt>
                <c:pt idx="11">
                  <c:v>18780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CE7-B897-FBFDF37D1590}"/>
            </c:ext>
          </c:extLst>
        </c:ser>
        <c:ser>
          <c:idx val="1"/>
          <c:order val="1"/>
          <c:tx>
            <c:strRef>
              <c:f>'Cash flow chart'!$O$3</c:f>
              <c:strCache>
                <c:ptCount val="1"/>
                <c:pt idx="0">
                  <c:v>Below Minimum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 flow chart'!$M$4:$M$15</c:f>
              <c:numCache>
                <c:formatCode>mmm</c:formatCode>
                <c:ptCount val="12"/>
                <c:pt idx="0">
                  <c:v>43952</c:v>
                </c:pt>
                <c:pt idx="1">
                  <c:v>43983</c:v>
                </c:pt>
                <c:pt idx="2">
                  <c:v>44013</c:v>
                </c:pt>
                <c:pt idx="3">
                  <c:v>44044</c:v>
                </c:pt>
                <c:pt idx="4">
                  <c:v>44075</c:v>
                </c:pt>
                <c:pt idx="5">
                  <c:v>44105</c:v>
                </c:pt>
                <c:pt idx="6">
                  <c:v>44136</c:v>
                </c:pt>
                <c:pt idx="7">
                  <c:v>44166</c:v>
                </c:pt>
                <c:pt idx="8">
                  <c:v>44197</c:v>
                </c:pt>
                <c:pt idx="9">
                  <c:v>44228</c:v>
                </c:pt>
                <c:pt idx="10">
                  <c:v>44256</c:v>
                </c:pt>
                <c:pt idx="11">
                  <c:v>44287</c:v>
                </c:pt>
              </c:numCache>
            </c:numRef>
          </c:cat>
          <c:val>
            <c:numRef>
              <c:f>'Cash flow chart'!$O$4:$O$15</c:f>
              <c:numCache>
                <c:formatCode>"$"#,##0.00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CE7-B897-FBFDF37D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8037200"/>
        <c:axId val="688042776"/>
      </c:barChart>
      <c:dateAx>
        <c:axId val="688037200"/>
        <c:scaling>
          <c:orientation val="minMax"/>
        </c:scaling>
        <c:delete val="0"/>
        <c:axPos val="b"/>
        <c:numFmt formatCode="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42776"/>
        <c:crosses val="autoZero"/>
        <c:auto val="1"/>
        <c:lblOffset val="100"/>
        <c:baseTimeUnit val="months"/>
      </c:dateAx>
      <c:valAx>
        <c:axId val="6880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150863</xdr:rowOff>
    </xdr:from>
    <xdr:to>
      <xdr:col>15</xdr:col>
      <xdr:colOff>0</xdr:colOff>
      <xdr:row>1</xdr:row>
      <xdr:rowOff>0</xdr:rowOff>
    </xdr:to>
    <xdr:pic>
      <xdr:nvPicPr>
        <xdr:cNvPr id="2" name="Picture 1" descr="Abstract image of blue waves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150863"/>
          <a:ext cx="15321642" cy="1332316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0</xdr:row>
      <xdr:rowOff>344260</xdr:rowOff>
    </xdr:from>
    <xdr:to>
      <xdr:col>4</xdr:col>
      <xdr:colOff>907676</xdr:colOff>
      <xdr:row>0</xdr:row>
      <xdr:rowOff>1306285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04533" y="344260"/>
          <a:ext cx="4929467" cy="962025"/>
        </a:xfrm>
        <a:prstGeom prst="rect">
          <a:avLst/>
        </a:prstGeom>
        <a:noFill/>
        <a:ln w="9525" cmpd="sng">
          <a:solidFill>
            <a:schemeClr val="tx2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91440" algn="l" rtl="0"/>
          <a:r>
            <a:rPr lang="en-US" sz="1800">
              <a:solidFill>
                <a:schemeClr val="tx2">
                  <a:lumMod val="20000"/>
                  <a:lumOff val="80000"/>
                </a:schemeClr>
              </a:solidFill>
              <a:latin typeface="Khmer OS Muol Light" panose="02000500000000020004" pitchFamily="2" charset="0"/>
              <a:cs typeface="Khmer OS Muol Light" panose="02000500000000020004" pitchFamily="2" charset="0"/>
            </a:rPr>
            <a:t>[</a:t>
          </a:r>
          <a:r>
            <a:rPr lang="km-KH" sz="1800">
              <a:solidFill>
                <a:schemeClr val="tx2">
                  <a:lumMod val="20000"/>
                  <a:lumOff val="80000"/>
                </a:schemeClr>
              </a:solidFill>
              <a:latin typeface="Khmer OS Muol Light" panose="02000500000000020004" pitchFamily="2" charset="0"/>
              <a:cs typeface="Khmer OS Muol Light" panose="02000500000000020004" pitchFamily="2" charset="0"/>
            </a:rPr>
            <a:t>ឈ្មោះ​ក្រុម​ហ៊ុន</a:t>
          </a:r>
          <a:r>
            <a:rPr lang="en-US" sz="1800">
              <a:solidFill>
                <a:schemeClr val="tx2">
                  <a:lumMod val="20000"/>
                  <a:lumOff val="80000"/>
                </a:schemeClr>
              </a:solidFill>
              <a:latin typeface="Khmer OS Muol Light" panose="02000500000000020004" pitchFamily="2" charset="0"/>
              <a:cs typeface="Khmer OS Muol Light" panose="02000500000000020004" pitchFamily="2" charset="0"/>
            </a:rPr>
            <a:t>]</a:t>
          </a:r>
          <a:endParaRPr lang="en-gb" sz="1800" baseline="0">
            <a:solidFill>
              <a:schemeClr val="tx2">
                <a:lumMod val="20000"/>
                <a:lumOff val="80000"/>
              </a:schemeClr>
            </a:solidFill>
            <a:latin typeface="Khmer OS Muol Light" panose="02000500000000020004" pitchFamily="2" charset="0"/>
            <a:cs typeface="Khmer OS Muol Light" panose="02000500000000020004" pitchFamily="2" charset="0"/>
          </a:endParaRPr>
        </a:p>
        <a:p>
          <a:pPr marL="91440" algn="l" rtl="0"/>
          <a:r>
            <a:rPr lang="km-KH" sz="1800" baseline="0">
              <a:solidFill>
                <a:schemeClr val="bg2"/>
              </a:solidFill>
              <a:latin typeface="Khmer OS Muol Light" panose="02000500000000020004" pitchFamily="2" charset="0"/>
              <a:cs typeface="Khmer OS Muol Light" panose="02000500000000020004" pitchFamily="2" charset="0"/>
            </a:rPr>
            <a:t>របាយការណ៍លំហូរសាច់ប្រាក់</a:t>
          </a:r>
          <a:endParaRPr lang="en-US" sz="1800">
            <a:solidFill>
              <a:schemeClr val="bg2"/>
            </a:solidFill>
            <a:latin typeface="Khmer OS Muol Light" panose="02000500000000020004" pitchFamily="2" charset="0"/>
            <a:cs typeface="Khmer OS Muol Light" panose="02000500000000020004" pitchFamily="2" charset="0"/>
          </a:endParaRPr>
        </a:p>
      </xdr:txBody>
    </xdr:sp>
    <xdr:clientData/>
  </xdr:twoCellAnchor>
  <xdr:oneCellAnchor>
    <xdr:from>
      <xdr:col>3</xdr:col>
      <xdr:colOff>145676</xdr:colOff>
      <xdr:row>10</xdr:row>
      <xdr:rowOff>235323</xdr:rowOff>
    </xdr:from>
    <xdr:ext cx="7877736" cy="3653117"/>
    <xdr:sp macro="" textlink="">
      <xdr:nvSpPr>
        <xdr:cNvPr id="3" name="TextBox 2"/>
        <xdr:cNvSpPr txBox="1"/>
      </xdr:nvSpPr>
      <xdr:spPr>
        <a:xfrm>
          <a:off x="3585882" y="4247029"/>
          <a:ext cx="7877736" cy="3653117"/>
        </a:xfrm>
        <a:prstGeom prst="rect">
          <a:avLst/>
        </a:prstGeom>
        <a:solidFill>
          <a:srgbClr val="FFFFFF"/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km-KH" sz="1100">
              <a:latin typeface="Khmer OS Muol Light" panose="02000500000000020004" pitchFamily="2" charset="0"/>
              <a:cs typeface="Khmer OS Muol Light" panose="02000500000000020004" pitchFamily="2" charset="0"/>
            </a:rPr>
            <a:t>ការណែនាំ​ក្នុង​ការ​ប្រើរបាយ​ការណ៍លំហូរ​សាច់​ប្រាក់</a:t>
          </a:r>
          <a:r>
            <a:rPr lang="en-US" sz="1100">
              <a:latin typeface="Khmer OS Muol Light" panose="02000500000000020004" pitchFamily="2" charset="0"/>
              <a:cs typeface="Khmer OS Muol Light" panose="02000500000000020004" pitchFamily="2" charset="0"/>
            </a:rPr>
            <a:t> (</a:t>
          </a:r>
          <a:r>
            <a:rPr lang="km-KH" sz="1100">
              <a:latin typeface="Khmer OS Muol Light" panose="02000500000000020004" pitchFamily="2" charset="0"/>
              <a:cs typeface="Khmer OS Muol Light" panose="02000500000000020004" pitchFamily="2" charset="0"/>
            </a:rPr>
            <a:t>អាចលុបបាន​នៅ​ពេល​អ្នក​យល់ហើយ)៖</a:t>
          </a:r>
        </a:p>
        <a:p>
          <a:r>
            <a:rPr lang="km-KH" sz="1100">
              <a:latin typeface="Khmer OS Battambang" panose="02000500000000020004" pitchFamily="2" charset="0"/>
              <a:cs typeface="Khmer OS Battambang" panose="02000500000000020004" pitchFamily="2" charset="0"/>
            </a:rPr>
            <a:t>១.</a:t>
          </a:r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 សាច់ប្រាក់ទទួលបាន (</a:t>
          </a:r>
          <a:r>
            <a:rPr lang="en-US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Cash Receipt)</a:t>
          </a:r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៖​ លោក​អ្នក​អាច​បំពេញ​ តួរលេខ តាម​ប្រ​ភេទ​ចំណូល​នីមួយៗតាម​ឈ្មោះ​ និង​តាម​ខែនីមួយៗ ក្នុង​ប្រអប់ក្រហម​នេះប៉ុណ្ណោះ។ </a:t>
          </a:r>
        </a:p>
        <a:p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២. ប្រាក់ចំណាយ </a:t>
          </a:r>
          <a:r>
            <a:rPr lang="en-US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(Cash Paid Out)</a:t>
          </a:r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៖ សូម​បញ្ចូល​រាល់​តួរលេខ​ចំណាយ​តាម​ប្រភេទមុខ​ចំណាយ​នីមួយៗ និង​តា​ម​ខែ​នីមួយៗ​ក្នុង​ប្រអប់​ក្រហម​នេះ។</a:t>
          </a:r>
          <a:endParaRPr lang="en-US" sz="1100" baseline="0">
            <a:latin typeface="Khmer OS Battambang" panose="02000500000000020004" pitchFamily="2" charset="0"/>
            <a:cs typeface="Khmer OS Battambang" panose="02000500000000020004" pitchFamily="2" charset="0"/>
          </a:endParaRPr>
        </a:p>
        <a:p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៣. ទិន្នន័យ​ប្រតិបត្តិការណ៍បន្ថែម </a:t>
          </a:r>
          <a:r>
            <a:rPr lang="en-US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(Other Operating Data)</a:t>
          </a:r>
          <a:r>
            <a:rPr lang="km-KH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៖ ជាប្រភេទព័ត៌មាន​បន្ថែម​នាចុង​ខែ​នីមួយៗសំរាប់​ជាព័ត៌មាន​សំរាប់​អ្នក​អាន ប៉ុន្តែវា​មាន​ការផ្លាស់​តួលេខរបស់​ តារាងលំហូរសាច់ប្រាក់នេះទេ។</a:t>
          </a:r>
        </a:p>
        <a:p>
          <a:r>
            <a:rPr lang="en-US" sz="110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.............................................................................................................................................................</a:t>
          </a:r>
          <a:endParaRPr lang="en-US" sz="1100" b="1" baseline="0">
            <a:latin typeface="Khmer OS Battambang" panose="02000500000000020004" pitchFamily="2" charset="0"/>
            <a:cs typeface="Khmer OS Battambang" panose="02000500000000020004" pitchFamily="2" charset="0"/>
          </a:endParaRPr>
        </a:p>
        <a:p>
          <a:r>
            <a:rPr lang="en-US" sz="1100" b="1" baseline="0">
              <a:latin typeface="Khmer OS Battambang" panose="02000500000000020004" pitchFamily="2" charset="0"/>
              <a:cs typeface="Khmer OS Battambang" panose="02000500000000020004" pitchFamily="2" charset="0"/>
            </a:rPr>
            <a:t>USAGE INSTRUCTION OF CASHFLOW STATEMENT (Delete this instruction when you already understand):</a:t>
          </a:r>
        </a:p>
        <a:p>
          <a:r>
            <a:rPr lang="en-US" sz="1100" b="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1. Cash Receipt: You are allowed to fill data in each cell with the correct row in the red box.</a:t>
          </a:r>
        </a:p>
        <a:p>
          <a:r>
            <a:rPr lang="en-US" sz="1100" b="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2. Cash Paid Out: Please fill in expense data into expense cells in following months in the red box.</a:t>
          </a:r>
        </a:p>
        <a:p>
          <a:r>
            <a:rPr lang="en-US" sz="1100" b="0" baseline="0">
              <a:latin typeface="Khmer OS Battambang" panose="02000500000000020004" pitchFamily="2" charset="0"/>
              <a:cs typeface="Khmer OS Battambang" panose="02000500000000020004" pitchFamily="2" charset="0"/>
            </a:rPr>
            <a:t>3. Other Operating Data: These are the additional information of the end of each month which is not calculated in the Cash Flow table.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144059</xdr:rowOff>
    </xdr:from>
    <xdr:to>
      <xdr:col>11</xdr:col>
      <xdr:colOff>0</xdr:colOff>
      <xdr:row>1</xdr:row>
      <xdr:rowOff>0</xdr:rowOff>
    </xdr:to>
    <xdr:pic>
      <xdr:nvPicPr>
        <xdr:cNvPr id="5" name="Picture 4" descr="Abstract image of blue waves" title="Banner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144059"/>
          <a:ext cx="9144000" cy="133511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428624</xdr:rowOff>
    </xdr:from>
    <xdr:to>
      <xdr:col>11</xdr:col>
      <xdr:colOff>0</xdr:colOff>
      <xdr:row>14</xdr:row>
      <xdr:rowOff>276224</xdr:rowOff>
    </xdr:to>
    <xdr:graphicFrame macro="">
      <xdr:nvGraphicFramePr>
        <xdr:cNvPr id="2" name="Chart 1" descr="cash flow char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87086</xdr:colOff>
      <xdr:row>0</xdr:row>
      <xdr:rowOff>704850</xdr:rowOff>
    </xdr:from>
    <xdr:to>
      <xdr:col>7</xdr:col>
      <xdr:colOff>104775</xdr:colOff>
      <xdr:row>0</xdr:row>
      <xdr:rowOff>1390650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9486" y="704850"/>
          <a:ext cx="5265964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rtl="0"/>
          <a:r>
            <a:rPr lang="km-KH" sz="2400" baseline="0">
              <a:solidFill>
                <a:schemeClr val="bg2"/>
              </a:solidFill>
              <a:latin typeface="Khmer OS Muol Light" panose="02000500000000020004" pitchFamily="2" charset="0"/>
              <a:cs typeface="Khmer OS Muol Light" panose="02000500000000020004" pitchFamily="2" charset="0"/>
            </a:rPr>
            <a:t>ក្រាហ្វិកលំហូរសាច់ប្រាក់</a:t>
          </a:r>
          <a:endParaRPr lang="en-US" sz="2400">
            <a:solidFill>
              <a:schemeClr val="bg2"/>
            </a:solidFill>
            <a:latin typeface="Khmer OS Muol Light" panose="02000500000000020004" pitchFamily="2" charset="0"/>
            <a:cs typeface="Khmer OS Muol Light" panose="02000500000000020004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79"/>
  <sheetViews>
    <sheetView showGridLines="0" zoomScale="85" zoomScaleNormal="85" workbookViewId="0">
      <selection activeCell="J3" sqref="J3"/>
    </sheetView>
  </sheetViews>
  <sheetFormatPr defaultColWidth="8.88671875" defaultRowHeight="21.95" customHeight="1"/>
  <cols>
    <col min="1" max="1" width="1.77734375" style="4" customWidth="1"/>
    <col min="2" max="2" width="26.77734375" style="3" customWidth="1"/>
    <col min="3" max="14" width="11.5546875" style="2" customWidth="1"/>
    <col min="15" max="15" width="12.77734375" style="12" customWidth="1"/>
    <col min="16" max="16" width="1.77734375" style="4" customWidth="1"/>
    <col min="17" max="16384" width="8.88671875" style="4"/>
  </cols>
  <sheetData>
    <row r="1" spans="2:16" ht="116.25" customHeight="1">
      <c r="P1" s="4" t="s">
        <v>1</v>
      </c>
    </row>
    <row r="2" spans="2:16" ht="21" customHeight="1"/>
    <row r="3" spans="2:16" s="21" customFormat="1" ht="32.1" customHeight="1">
      <c r="B3" s="13" t="s">
        <v>4</v>
      </c>
      <c r="C3" s="14">
        <v>10000</v>
      </c>
      <c r="D3" s="15"/>
      <c r="E3" s="16" t="s">
        <v>54</v>
      </c>
      <c r="F3" s="17">
        <f ca="1">DATE(YEAR(TODAY()),MONTH(TODAY())+1,1)</f>
        <v>43952</v>
      </c>
      <c r="G3" s="18"/>
      <c r="H3" s="13" t="s">
        <v>55</v>
      </c>
      <c r="I3" s="15"/>
      <c r="J3" s="19">
        <v>2000</v>
      </c>
      <c r="K3" s="18"/>
      <c r="L3" s="18"/>
      <c r="M3" s="18"/>
      <c r="N3" s="18"/>
      <c r="O3" s="20"/>
    </row>
    <row r="4" spans="2:16" s="24" customFormat="1" ht="21.95" customHeight="1"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3"/>
    </row>
    <row r="5" spans="2:16" s="29" customFormat="1" ht="32.1" customHeight="1">
      <c r="B5" s="25"/>
      <c r="C5" s="26">
        <f ca="1">IF(Start_Date="","",Start_Date)</f>
        <v>43952</v>
      </c>
      <c r="D5" s="27">
        <f ca="1">IF(C5="","",DATE(YEAR(C5),MONTH(C5)+1,1))</f>
        <v>43983</v>
      </c>
      <c r="E5" s="27">
        <f t="shared" ref="E5:N5" ca="1" si="0">IF(D5="","",DATE(YEAR(D5),MONTH(D5)+1,1))</f>
        <v>44013</v>
      </c>
      <c r="F5" s="27">
        <f t="shared" ca="1" si="0"/>
        <v>44044</v>
      </c>
      <c r="G5" s="27">
        <f t="shared" ca="1" si="0"/>
        <v>44075</v>
      </c>
      <c r="H5" s="27">
        <f t="shared" ca="1" si="0"/>
        <v>44105</v>
      </c>
      <c r="I5" s="27">
        <f t="shared" ca="1" si="0"/>
        <v>44136</v>
      </c>
      <c r="J5" s="27">
        <f t="shared" ca="1" si="0"/>
        <v>44166</v>
      </c>
      <c r="K5" s="27">
        <f t="shared" ca="1" si="0"/>
        <v>44197</v>
      </c>
      <c r="L5" s="27">
        <f t="shared" ca="1" si="0"/>
        <v>44228</v>
      </c>
      <c r="M5" s="27">
        <f t="shared" ca="1" si="0"/>
        <v>44256</v>
      </c>
      <c r="N5" s="27">
        <f t="shared" ca="1" si="0"/>
        <v>44287</v>
      </c>
      <c r="O5" s="28" t="s">
        <v>0</v>
      </c>
    </row>
    <row r="6" spans="2:16" s="21" customFormat="1" ht="30.75" customHeight="1">
      <c r="B6" s="13" t="s">
        <v>5</v>
      </c>
      <c r="C6" s="30">
        <f>C3</f>
        <v>10000</v>
      </c>
      <c r="D6" s="31">
        <f>C55</f>
        <v>8050</v>
      </c>
      <c r="E6" s="31">
        <f t="shared" ref="E6:N6" si="1">D55</f>
        <v>9350</v>
      </c>
      <c r="F6" s="31">
        <f t="shared" si="1"/>
        <v>890</v>
      </c>
      <c r="G6" s="31">
        <f t="shared" si="1"/>
        <v>2190</v>
      </c>
      <c r="H6" s="31">
        <f t="shared" si="1"/>
        <v>13590</v>
      </c>
      <c r="I6" s="31">
        <f t="shared" si="1"/>
        <v>13790</v>
      </c>
      <c r="J6" s="31">
        <f t="shared" si="1"/>
        <v>15290</v>
      </c>
      <c r="K6" s="31">
        <f t="shared" si="1"/>
        <v>16410</v>
      </c>
      <c r="L6" s="31">
        <f t="shared" si="1"/>
        <v>14360</v>
      </c>
      <c r="M6" s="31">
        <f t="shared" si="1"/>
        <v>16560</v>
      </c>
      <c r="N6" s="31">
        <f t="shared" si="1"/>
        <v>18780</v>
      </c>
      <c r="O6" s="28"/>
    </row>
    <row r="7" spans="2:16" s="24" customFormat="1" ht="9" customHeight="1">
      <c r="B7" s="2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3"/>
    </row>
    <row r="8" spans="2:16" s="24" customFormat="1" ht="21.95" customHeight="1">
      <c r="B8" s="34" t="s">
        <v>6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6"/>
    </row>
    <row r="9" spans="2:16" s="24" customFormat="1" ht="9" customHeight="1" thickBot="1">
      <c r="B9" s="2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3"/>
    </row>
    <row r="10" spans="2:16" s="21" customFormat="1" ht="21.95" customHeight="1">
      <c r="B10" s="13" t="s">
        <v>7</v>
      </c>
      <c r="C10" s="37">
        <v>2500</v>
      </c>
      <c r="D10" s="38">
        <v>3000</v>
      </c>
      <c r="E10" s="38">
        <v>3600</v>
      </c>
      <c r="F10" s="38">
        <v>3000</v>
      </c>
      <c r="G10" s="38">
        <v>14000</v>
      </c>
      <c r="H10" s="38">
        <v>6000</v>
      </c>
      <c r="I10" s="38">
        <v>3000</v>
      </c>
      <c r="J10" s="38">
        <v>2800</v>
      </c>
      <c r="K10" s="38">
        <v>3500</v>
      </c>
      <c r="L10" s="38">
        <v>4000</v>
      </c>
      <c r="M10" s="38">
        <v>3800</v>
      </c>
      <c r="N10" s="39">
        <v>4200</v>
      </c>
      <c r="O10" s="40">
        <f t="shared" ref="O10:O16" si="2">SUM(C10:N10)</f>
        <v>53400</v>
      </c>
    </row>
    <row r="11" spans="2:16" s="21" customFormat="1" ht="21.95" customHeight="1">
      <c r="B11" s="13" t="s">
        <v>8</v>
      </c>
      <c r="C11" s="41"/>
      <c r="D11" s="42"/>
      <c r="E11" s="42">
        <v>200</v>
      </c>
      <c r="F11" s="42"/>
      <c r="G11" s="42"/>
      <c r="H11" s="42"/>
      <c r="I11" s="42"/>
      <c r="J11" s="42"/>
      <c r="K11" s="42"/>
      <c r="L11" s="42"/>
      <c r="M11" s="42"/>
      <c r="N11" s="43"/>
      <c r="O11" s="44">
        <f t="shared" si="2"/>
        <v>200</v>
      </c>
    </row>
    <row r="12" spans="2:16" s="21" customFormat="1" ht="21.95" customHeight="1">
      <c r="B12" s="13" t="s">
        <v>9</v>
      </c>
      <c r="C12" s="45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7"/>
      <c r="O12" s="44">
        <f t="shared" si="2"/>
        <v>0</v>
      </c>
    </row>
    <row r="13" spans="2:16" s="21" customFormat="1" ht="21.95" customHeight="1">
      <c r="B13" s="13" t="s">
        <v>10</v>
      </c>
      <c r="C13" s="41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3"/>
      <c r="O13" s="44">
        <f t="shared" si="2"/>
        <v>0</v>
      </c>
    </row>
    <row r="14" spans="2:16" s="21" customFormat="1" ht="21.95" customHeight="1">
      <c r="B14" s="13" t="s">
        <v>11</v>
      </c>
      <c r="C14" s="45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7"/>
      <c r="O14" s="44">
        <f t="shared" si="2"/>
        <v>0</v>
      </c>
    </row>
    <row r="15" spans="2:16" s="21" customFormat="1" ht="21.95" customHeight="1">
      <c r="B15" s="13" t="s">
        <v>12</v>
      </c>
      <c r="C15" s="41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3"/>
      <c r="O15" s="44">
        <f t="shared" si="2"/>
        <v>0</v>
      </c>
    </row>
    <row r="16" spans="2:16" s="21" customFormat="1" ht="21.95" customHeight="1" thickBot="1">
      <c r="B16" s="13" t="s">
        <v>13</v>
      </c>
      <c r="C16" s="48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50"/>
      <c r="O16" s="44">
        <f t="shared" si="2"/>
        <v>0</v>
      </c>
    </row>
    <row r="17" spans="2:15" s="21" customFormat="1" ht="32.1" customHeight="1">
      <c r="B17" s="51" t="s">
        <v>14</v>
      </c>
      <c r="C17" s="52">
        <f>SUM(C10,C12:C16,(C11*-1))</f>
        <v>2500</v>
      </c>
      <c r="D17" s="53">
        <f t="shared" ref="D17:N17" si="3">SUM(D10,D12:D16,(D11*-1))</f>
        <v>3000</v>
      </c>
      <c r="E17" s="53">
        <f t="shared" si="3"/>
        <v>3400</v>
      </c>
      <c r="F17" s="53">
        <f t="shared" si="3"/>
        <v>3000</v>
      </c>
      <c r="G17" s="53">
        <f t="shared" si="3"/>
        <v>14000</v>
      </c>
      <c r="H17" s="53">
        <f t="shared" si="3"/>
        <v>6000</v>
      </c>
      <c r="I17" s="53">
        <f t="shared" si="3"/>
        <v>3000</v>
      </c>
      <c r="J17" s="53">
        <f t="shared" si="3"/>
        <v>2800</v>
      </c>
      <c r="K17" s="53">
        <f t="shared" si="3"/>
        <v>3500</v>
      </c>
      <c r="L17" s="53">
        <f t="shared" si="3"/>
        <v>4000</v>
      </c>
      <c r="M17" s="53">
        <f t="shared" si="3"/>
        <v>3800</v>
      </c>
      <c r="N17" s="53">
        <f t="shared" si="3"/>
        <v>4200</v>
      </c>
      <c r="O17" s="54">
        <f>SUM(O10:O16)</f>
        <v>53600</v>
      </c>
    </row>
    <row r="18" spans="2:15" s="21" customFormat="1" ht="32.1" customHeight="1">
      <c r="B18" s="51" t="s">
        <v>15</v>
      </c>
      <c r="C18" s="55">
        <f t="shared" ref="C18:N18" si="4">(C6+C17)</f>
        <v>12500</v>
      </c>
      <c r="D18" s="56">
        <f t="shared" si="4"/>
        <v>11050</v>
      </c>
      <c r="E18" s="56">
        <f t="shared" si="4"/>
        <v>12750</v>
      </c>
      <c r="F18" s="56">
        <f t="shared" si="4"/>
        <v>3890</v>
      </c>
      <c r="G18" s="56">
        <f t="shared" si="4"/>
        <v>16190</v>
      </c>
      <c r="H18" s="56">
        <f t="shared" si="4"/>
        <v>19590</v>
      </c>
      <c r="I18" s="56">
        <f t="shared" si="4"/>
        <v>16790</v>
      </c>
      <c r="J18" s="56">
        <f t="shared" si="4"/>
        <v>18090</v>
      </c>
      <c r="K18" s="56">
        <f t="shared" si="4"/>
        <v>19910</v>
      </c>
      <c r="L18" s="56">
        <f t="shared" si="4"/>
        <v>18360</v>
      </c>
      <c r="M18" s="56">
        <f t="shared" si="4"/>
        <v>20360</v>
      </c>
      <c r="N18" s="56">
        <f t="shared" si="4"/>
        <v>22980</v>
      </c>
      <c r="O18" s="57"/>
    </row>
    <row r="19" spans="2:15" s="24" customFormat="1" ht="9" customHeight="1">
      <c r="B19" s="2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58"/>
    </row>
    <row r="20" spans="2:15" s="24" customFormat="1" ht="21.95" customHeight="1">
      <c r="B20" s="34" t="s">
        <v>16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59"/>
    </row>
    <row r="21" spans="2:15" s="24" customFormat="1" ht="9" customHeight="1" thickBot="1">
      <c r="B21" s="2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58"/>
    </row>
    <row r="22" spans="2:15" s="21" customFormat="1" ht="21.95" customHeight="1">
      <c r="B22" s="13" t="s">
        <v>17</v>
      </c>
      <c r="C22" s="60">
        <v>3000</v>
      </c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2"/>
      <c r="O22" s="40">
        <f t="shared" ref="O22:O53" si="5">SUM(C22:N22)</f>
        <v>3000</v>
      </c>
    </row>
    <row r="23" spans="2:15" s="21" customFormat="1" ht="21.95" customHeight="1">
      <c r="B23" s="13" t="s">
        <v>18</v>
      </c>
      <c r="C23" s="41">
        <v>250</v>
      </c>
      <c r="D23" s="42">
        <v>300</v>
      </c>
      <c r="E23" s="42">
        <v>360</v>
      </c>
      <c r="F23" s="42">
        <v>300</v>
      </c>
      <c r="G23" s="42">
        <v>1400</v>
      </c>
      <c r="H23" s="42">
        <v>400</v>
      </c>
      <c r="I23" s="42">
        <v>300</v>
      </c>
      <c r="J23" s="42">
        <v>280</v>
      </c>
      <c r="K23" s="42">
        <v>350</v>
      </c>
      <c r="L23" s="42">
        <v>400</v>
      </c>
      <c r="M23" s="42">
        <v>380</v>
      </c>
      <c r="N23" s="43">
        <v>420</v>
      </c>
      <c r="O23" s="44">
        <f t="shared" si="5"/>
        <v>5140</v>
      </c>
    </row>
    <row r="24" spans="2:15" s="21" customFormat="1" ht="21.95" customHeight="1">
      <c r="B24" s="13" t="s">
        <v>19</v>
      </c>
      <c r="C24" s="63"/>
      <c r="D24" s="64">
        <v>200</v>
      </c>
      <c r="E24" s="64"/>
      <c r="F24" s="64">
        <v>200</v>
      </c>
      <c r="G24" s="64"/>
      <c r="H24" s="64">
        <v>200</v>
      </c>
      <c r="I24" s="64"/>
      <c r="J24" s="64">
        <v>200</v>
      </c>
      <c r="K24" s="64"/>
      <c r="L24" s="64">
        <v>200</v>
      </c>
      <c r="M24" s="64"/>
      <c r="N24" s="65">
        <v>200</v>
      </c>
      <c r="O24" s="44">
        <f t="shared" si="5"/>
        <v>1200</v>
      </c>
    </row>
    <row r="25" spans="2:15" s="21" customFormat="1" ht="21.95" customHeight="1">
      <c r="B25" s="13" t="s">
        <v>20</v>
      </c>
      <c r="C25" s="41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3"/>
      <c r="O25" s="44">
        <f t="shared" si="5"/>
        <v>0</v>
      </c>
    </row>
    <row r="26" spans="2:15" s="21" customFormat="1" ht="21.95" customHeight="1">
      <c r="B26" s="13" t="s">
        <v>21</v>
      </c>
      <c r="C26" s="63"/>
      <c r="D26" s="64"/>
      <c r="E26" s="64">
        <v>4000</v>
      </c>
      <c r="F26" s="64"/>
      <c r="G26" s="64"/>
      <c r="H26" s="64">
        <v>4000</v>
      </c>
      <c r="I26" s="64"/>
      <c r="J26" s="64"/>
      <c r="K26" s="64">
        <v>4000</v>
      </c>
      <c r="L26" s="64"/>
      <c r="M26" s="64"/>
      <c r="N26" s="65">
        <v>4000</v>
      </c>
      <c r="O26" s="44">
        <f t="shared" si="5"/>
        <v>16000</v>
      </c>
    </row>
    <row r="27" spans="2:15" s="21" customFormat="1" ht="21.95" customHeight="1">
      <c r="B27" s="13" t="s">
        <v>22</v>
      </c>
      <c r="C27" s="41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3"/>
      <c r="O27" s="44">
        <f t="shared" si="5"/>
        <v>0</v>
      </c>
    </row>
    <row r="28" spans="2:15" s="21" customFormat="1" ht="21.95" customHeight="1">
      <c r="B28" s="13" t="s">
        <v>23</v>
      </c>
      <c r="C28" s="63">
        <v>1200</v>
      </c>
      <c r="D28" s="64">
        <v>1200</v>
      </c>
      <c r="E28" s="64">
        <v>7500</v>
      </c>
      <c r="F28" s="64">
        <v>1200</v>
      </c>
      <c r="G28" s="64">
        <v>1200</v>
      </c>
      <c r="H28" s="64">
        <v>1200</v>
      </c>
      <c r="I28" s="64">
        <v>1200</v>
      </c>
      <c r="J28" s="64">
        <v>1200</v>
      </c>
      <c r="K28" s="64">
        <v>1200</v>
      </c>
      <c r="L28" s="64">
        <v>1200</v>
      </c>
      <c r="M28" s="64">
        <v>1200</v>
      </c>
      <c r="N28" s="65">
        <v>1200</v>
      </c>
      <c r="O28" s="44">
        <f t="shared" si="5"/>
        <v>20700</v>
      </c>
    </row>
    <row r="29" spans="2:15" s="21" customFormat="1" ht="21.95" customHeight="1">
      <c r="B29" s="13" t="s">
        <v>24</v>
      </c>
      <c r="C29" s="41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3"/>
      <c r="O29" s="44">
        <f t="shared" si="5"/>
        <v>0</v>
      </c>
    </row>
    <row r="30" spans="2:15" s="21" customFormat="1" ht="21.95" customHeight="1">
      <c r="B30" s="13" t="s">
        <v>25</v>
      </c>
      <c r="C30" s="63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5"/>
      <c r="O30" s="44">
        <f t="shared" si="5"/>
        <v>0</v>
      </c>
    </row>
    <row r="31" spans="2:15" s="21" customFormat="1" ht="21.95" customHeight="1">
      <c r="B31" s="13" t="s">
        <v>26</v>
      </c>
      <c r="C31" s="41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3"/>
      <c r="O31" s="44">
        <f t="shared" si="5"/>
        <v>0</v>
      </c>
    </row>
    <row r="32" spans="2:15" s="21" customFormat="1" ht="21.95" customHeight="1">
      <c r="B32" s="13" t="s">
        <v>27</v>
      </c>
      <c r="C32" s="63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5"/>
      <c r="O32" s="44">
        <f t="shared" si="5"/>
        <v>0</v>
      </c>
    </row>
    <row r="33" spans="2:15" s="21" customFormat="1" ht="21.95" customHeight="1">
      <c r="B33" s="13" t="s">
        <v>28</v>
      </c>
      <c r="C33" s="41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3"/>
      <c r="O33" s="44">
        <f t="shared" si="5"/>
        <v>0</v>
      </c>
    </row>
    <row r="34" spans="2:15" s="21" customFormat="1" ht="21.95" customHeight="1">
      <c r="B34" s="13" t="s">
        <v>29</v>
      </c>
      <c r="C34" s="63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5"/>
      <c r="O34" s="44">
        <f t="shared" si="5"/>
        <v>0</v>
      </c>
    </row>
    <row r="35" spans="2:15" s="21" customFormat="1" ht="21.95" customHeight="1">
      <c r="B35" s="13" t="s">
        <v>30</v>
      </c>
      <c r="C35" s="41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3"/>
      <c r="O35" s="44">
        <f t="shared" si="5"/>
        <v>0</v>
      </c>
    </row>
    <row r="36" spans="2:15" s="21" customFormat="1" ht="21.95" customHeight="1">
      <c r="B36" s="13" t="s">
        <v>31</v>
      </c>
      <c r="C36" s="63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5"/>
      <c r="O36" s="44">
        <f t="shared" si="5"/>
        <v>0</v>
      </c>
    </row>
    <row r="37" spans="2:15" s="21" customFormat="1" ht="21.95" customHeight="1">
      <c r="B37" s="13" t="s">
        <v>32</v>
      </c>
      <c r="C37" s="41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3"/>
      <c r="O37" s="44">
        <f t="shared" si="5"/>
        <v>0</v>
      </c>
    </row>
    <row r="38" spans="2:15" s="21" customFormat="1" ht="21.95" customHeight="1">
      <c r="B38" s="13" t="s">
        <v>33</v>
      </c>
      <c r="C38" s="63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5"/>
      <c r="O38" s="44">
        <f t="shared" si="5"/>
        <v>0</v>
      </c>
    </row>
    <row r="39" spans="2:15" s="21" customFormat="1" ht="21.95" customHeight="1">
      <c r="B39" s="13" t="s">
        <v>34</v>
      </c>
      <c r="C39" s="41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3"/>
      <c r="O39" s="44">
        <f t="shared" si="5"/>
        <v>0</v>
      </c>
    </row>
    <row r="40" spans="2:15" s="21" customFormat="1" ht="21.95" customHeight="1">
      <c r="B40" s="13" t="s">
        <v>35</v>
      </c>
      <c r="C40" s="63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5"/>
      <c r="O40" s="44">
        <f t="shared" si="5"/>
        <v>0</v>
      </c>
    </row>
    <row r="41" spans="2:15" s="21" customFormat="1" ht="21.95" customHeight="1">
      <c r="B41" s="13" t="s">
        <v>36</v>
      </c>
      <c r="C41" s="41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3"/>
      <c r="O41" s="44">
        <f t="shared" si="5"/>
        <v>0</v>
      </c>
    </row>
    <row r="42" spans="2:15" s="21" customFormat="1" ht="21.95" customHeight="1">
      <c r="B42" s="13" t="s">
        <v>37</v>
      </c>
      <c r="C42" s="63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5"/>
      <c r="O42" s="44">
        <f t="shared" si="5"/>
        <v>0</v>
      </c>
    </row>
    <row r="43" spans="2:15" s="21" customFormat="1" ht="21.95" customHeight="1">
      <c r="B43" s="13" t="s">
        <v>38</v>
      </c>
      <c r="C43" s="41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3"/>
      <c r="O43" s="44">
        <f t="shared" si="5"/>
        <v>0</v>
      </c>
    </row>
    <row r="44" spans="2:15" s="21" customFormat="1" ht="21.95" customHeight="1">
      <c r="B44" s="13" t="s">
        <v>38</v>
      </c>
      <c r="C44" s="63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5"/>
      <c r="O44" s="44">
        <f t="shared" si="5"/>
        <v>0</v>
      </c>
    </row>
    <row r="45" spans="2:15" s="21" customFormat="1" ht="21.95" customHeight="1">
      <c r="B45" s="13" t="s">
        <v>38</v>
      </c>
      <c r="C45" s="41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3"/>
      <c r="O45" s="44">
        <f t="shared" si="5"/>
        <v>0</v>
      </c>
    </row>
    <row r="46" spans="2:15" s="21" customFormat="1" ht="21.95" customHeight="1" thickBot="1">
      <c r="B46" s="13" t="s">
        <v>38</v>
      </c>
      <c r="C46" s="66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44">
        <f t="shared" si="5"/>
        <v>0</v>
      </c>
    </row>
    <row r="47" spans="2:15" s="72" customFormat="1" ht="30" customHeight="1">
      <c r="B47" s="69" t="s">
        <v>39</v>
      </c>
      <c r="C47" s="70">
        <f t="shared" ref="C47:N47" si="6">SUM(C22:C46)</f>
        <v>4450</v>
      </c>
      <c r="D47" s="71">
        <f t="shared" si="6"/>
        <v>1700</v>
      </c>
      <c r="E47" s="71">
        <f t="shared" si="6"/>
        <v>11860</v>
      </c>
      <c r="F47" s="71">
        <f t="shared" si="6"/>
        <v>1700</v>
      </c>
      <c r="G47" s="71">
        <f t="shared" si="6"/>
        <v>2600</v>
      </c>
      <c r="H47" s="71">
        <f t="shared" si="6"/>
        <v>5800</v>
      </c>
      <c r="I47" s="71">
        <f t="shared" si="6"/>
        <v>1500</v>
      </c>
      <c r="J47" s="71">
        <f t="shared" si="6"/>
        <v>1680</v>
      </c>
      <c r="K47" s="71">
        <f t="shared" si="6"/>
        <v>5550</v>
      </c>
      <c r="L47" s="71">
        <f t="shared" si="6"/>
        <v>1800</v>
      </c>
      <c r="M47" s="71">
        <f t="shared" si="6"/>
        <v>1580</v>
      </c>
      <c r="N47" s="71">
        <f t="shared" si="6"/>
        <v>5820</v>
      </c>
      <c r="O47" s="57">
        <f t="shared" si="5"/>
        <v>46040</v>
      </c>
    </row>
    <row r="48" spans="2:15" s="24" customFormat="1" ht="9" customHeight="1" thickBot="1">
      <c r="B48" s="2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58"/>
    </row>
    <row r="49" spans="2:15" s="21" customFormat="1" ht="21.95" customHeight="1">
      <c r="B49" s="13" t="s">
        <v>40</v>
      </c>
      <c r="C49" s="60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2"/>
      <c r="O49" s="73">
        <f t="shared" si="5"/>
        <v>0</v>
      </c>
    </row>
    <row r="50" spans="2:15" s="21" customFormat="1" ht="21.95" customHeight="1">
      <c r="B50" s="13" t="s">
        <v>41</v>
      </c>
      <c r="C50" s="41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3"/>
      <c r="O50" s="44">
        <f t="shared" si="5"/>
        <v>0</v>
      </c>
    </row>
    <row r="51" spans="2:15" s="21" customFormat="1" ht="21.95" customHeight="1">
      <c r="B51" s="13" t="s">
        <v>42</v>
      </c>
      <c r="C51" s="63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5"/>
      <c r="O51" s="74">
        <f t="shared" si="5"/>
        <v>0</v>
      </c>
    </row>
    <row r="52" spans="2:15" s="21" customFormat="1" ht="21.95" customHeight="1">
      <c r="B52" s="13" t="s">
        <v>43</v>
      </c>
      <c r="C52" s="41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3"/>
      <c r="O52" s="44">
        <f t="shared" si="5"/>
        <v>0</v>
      </c>
    </row>
    <row r="53" spans="2:15" s="21" customFormat="1" ht="21.95" customHeight="1" thickBot="1">
      <c r="B53" s="13" t="s">
        <v>44</v>
      </c>
      <c r="C53" s="66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8"/>
      <c r="O53" s="74">
        <f t="shared" si="5"/>
        <v>0</v>
      </c>
    </row>
    <row r="54" spans="2:15" s="72" customFormat="1" ht="30" customHeight="1">
      <c r="B54" s="69" t="s">
        <v>45</v>
      </c>
      <c r="C54" s="75">
        <f>C47-SUM(C49:C53)</f>
        <v>4450</v>
      </c>
      <c r="D54" s="53">
        <f t="shared" ref="D54:N54" si="7">D47-SUM(D49:D53)</f>
        <v>1700</v>
      </c>
      <c r="E54" s="53">
        <f t="shared" si="7"/>
        <v>11860</v>
      </c>
      <c r="F54" s="53">
        <f t="shared" si="7"/>
        <v>1700</v>
      </c>
      <c r="G54" s="53">
        <f t="shared" si="7"/>
        <v>2600</v>
      </c>
      <c r="H54" s="53">
        <f t="shared" si="7"/>
        <v>5800</v>
      </c>
      <c r="I54" s="53">
        <f t="shared" si="7"/>
        <v>1500</v>
      </c>
      <c r="J54" s="53">
        <f t="shared" si="7"/>
        <v>1680</v>
      </c>
      <c r="K54" s="53">
        <f t="shared" si="7"/>
        <v>5550</v>
      </c>
      <c r="L54" s="53">
        <f t="shared" si="7"/>
        <v>1800</v>
      </c>
      <c r="M54" s="53">
        <f t="shared" si="7"/>
        <v>1580</v>
      </c>
      <c r="N54" s="53">
        <f t="shared" si="7"/>
        <v>5820</v>
      </c>
      <c r="O54" s="76">
        <f>SUM(O47,O49:O53)</f>
        <v>46040</v>
      </c>
    </row>
    <row r="55" spans="2:15" s="72" customFormat="1" ht="30" customHeight="1">
      <c r="B55" s="69" t="s">
        <v>46</v>
      </c>
      <c r="C55" s="77">
        <f t="shared" ref="C55:N55" si="8">(C18-C54)</f>
        <v>8050</v>
      </c>
      <c r="D55" s="78">
        <f t="shared" si="8"/>
        <v>9350</v>
      </c>
      <c r="E55" s="78">
        <f t="shared" si="8"/>
        <v>890</v>
      </c>
      <c r="F55" s="78">
        <f t="shared" si="8"/>
        <v>2190</v>
      </c>
      <c r="G55" s="78">
        <f t="shared" si="8"/>
        <v>13590</v>
      </c>
      <c r="H55" s="78">
        <f t="shared" si="8"/>
        <v>13790</v>
      </c>
      <c r="I55" s="78">
        <f t="shared" si="8"/>
        <v>15290</v>
      </c>
      <c r="J55" s="78">
        <f t="shared" si="8"/>
        <v>16410</v>
      </c>
      <c r="K55" s="78">
        <f t="shared" si="8"/>
        <v>14360</v>
      </c>
      <c r="L55" s="78">
        <f t="shared" si="8"/>
        <v>16560</v>
      </c>
      <c r="M55" s="78">
        <f t="shared" si="8"/>
        <v>18780</v>
      </c>
      <c r="N55" s="78">
        <f t="shared" si="8"/>
        <v>17160</v>
      </c>
      <c r="O55" s="79"/>
    </row>
    <row r="56" spans="2:15" s="24" customFormat="1" ht="21.95" customHeight="1">
      <c r="B56" s="2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80"/>
    </row>
    <row r="57" spans="2:15" s="24" customFormat="1" ht="21.95" customHeight="1">
      <c r="B57" s="34" t="s">
        <v>47</v>
      </c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81"/>
    </row>
    <row r="58" spans="2:15" s="24" customFormat="1" ht="9" customHeight="1" thickBot="1">
      <c r="B58" s="2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80"/>
    </row>
    <row r="59" spans="2:15" s="21" customFormat="1" ht="21.95" customHeight="1">
      <c r="B59" s="13" t="s">
        <v>48</v>
      </c>
      <c r="C59" s="60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2"/>
      <c r="O59" s="82"/>
    </row>
    <row r="60" spans="2:15" s="21" customFormat="1" ht="21.95" customHeight="1">
      <c r="B60" s="13" t="s">
        <v>49</v>
      </c>
      <c r="C60" s="41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3"/>
      <c r="O60" s="83"/>
    </row>
    <row r="61" spans="2:15" s="21" customFormat="1" ht="21.95" customHeight="1">
      <c r="B61" s="13" t="s">
        <v>50</v>
      </c>
      <c r="C61" s="84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6"/>
      <c r="O61" s="83"/>
    </row>
    <row r="62" spans="2:15" s="21" customFormat="1" ht="21.95" customHeight="1">
      <c r="B62" s="13" t="s">
        <v>51</v>
      </c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3"/>
      <c r="O62" s="83"/>
    </row>
    <row r="63" spans="2:15" s="21" customFormat="1" ht="21.95" customHeight="1">
      <c r="B63" s="13" t="s">
        <v>52</v>
      </c>
      <c r="C63" s="84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6"/>
      <c r="O63" s="83"/>
    </row>
    <row r="64" spans="2:15" s="21" customFormat="1" ht="21.95" customHeight="1" thickBot="1">
      <c r="B64" s="13" t="s">
        <v>53</v>
      </c>
      <c r="C64" s="87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9"/>
      <c r="O64" s="90"/>
    </row>
    <row r="65" spans="2:15" s="24" customFormat="1" ht="21.95" customHeight="1">
      <c r="B65" s="22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33"/>
    </row>
    <row r="66" spans="2:15" s="24" customFormat="1" ht="21.95" customHeight="1">
      <c r="B66" s="22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33"/>
    </row>
    <row r="67" spans="2:15" s="24" customFormat="1" ht="21.95" customHeight="1">
      <c r="B67" s="2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33"/>
    </row>
    <row r="68" spans="2:15" s="24" customFormat="1" ht="21.95" customHeight="1">
      <c r="B68" s="2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33"/>
    </row>
    <row r="69" spans="2:15" s="24" customFormat="1" ht="21.95" customHeight="1">
      <c r="B69" s="22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33"/>
    </row>
    <row r="70" spans="2:15" s="24" customFormat="1" ht="21.95" customHeight="1">
      <c r="B70" s="22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33"/>
    </row>
    <row r="71" spans="2:15" s="24" customFormat="1" ht="21.95" customHeight="1">
      <c r="B71" s="2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33"/>
    </row>
    <row r="72" spans="2:15" s="24" customFormat="1" ht="21.95" customHeight="1">
      <c r="B72" s="2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33"/>
    </row>
    <row r="73" spans="2:15" s="24" customFormat="1" ht="21.95" customHeight="1">
      <c r="B73" s="2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33"/>
    </row>
    <row r="74" spans="2:15" s="24" customFormat="1" ht="21.95" customHeight="1">
      <c r="B74" s="22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33"/>
    </row>
    <row r="75" spans="2:15" s="24" customFormat="1" ht="21.95" customHeight="1">
      <c r="B75" s="2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33"/>
    </row>
    <row r="76" spans="2:15" s="24" customFormat="1" ht="21.95" customHeight="1">
      <c r="B76" s="2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33"/>
    </row>
    <row r="77" spans="2:15" s="24" customFormat="1" ht="21.95" customHeight="1">
      <c r="B77" s="22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33"/>
    </row>
    <row r="78" spans="2:15" s="24" customFormat="1" ht="21.95" customHeight="1">
      <c r="B78" s="22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33"/>
    </row>
    <row r="79" spans="2:15" s="24" customFormat="1" ht="21.95" customHeight="1">
      <c r="B79" s="2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33"/>
    </row>
  </sheetData>
  <mergeCells count="1">
    <mergeCell ref="O5:O6"/>
  </mergeCells>
  <phoneticPr fontId="3" type="noConversion"/>
  <conditionalFormatting sqref="O10:O18 C17:N18 C47:O47 O22:O46 O49:O55 C54:N55">
    <cfRule type="cellIs" dxfId="1" priority="2" operator="lessThan">
      <formula>0</formula>
    </cfRule>
  </conditionalFormatting>
  <conditionalFormatting sqref="C6:N6">
    <cfRule type="expression" dxfId="0" priority="1">
      <formula>C6&lt;Cash_Minimum</formula>
    </cfRule>
  </conditionalFormatting>
  <dataValidations count="11">
    <dataValidation allowBlank="1" showInputMessage="1" showErrorMessage="1" prompt="Enter returns and allowances as a positive number" sqref="C11:N11"/>
    <dataValidation allowBlank="1" showInputMessage="1" showErrorMessage="1" prompt="Enter insurance expense such as liability and fire insurance" sqref="C26:N26"/>
    <dataValidation allowBlank="1" showInputMessage="1" showErrorMessage="1" prompt="Enter materials and supplies included in cost of goods sold (COGS)" sqref="C28:N28"/>
    <dataValidation allowBlank="1" showInputMessage="1" showErrorMessage="1" prompt="Enter supplies not included in cost of goods sold (COGS)" sqref="C38:N38"/>
    <dataValidation allowBlank="1" showInputMessage="1" showErrorMessage="1" promptTitle="Cash Flow Forecast Template" prompt="_x000a_Enter your company name, starting cash on hand, starting date, and a cash minimum balance alert._x000a__x000a_Enter the values for your Cash Receipts and Cash Paid Out items for each month._x000a_" sqref="A1"/>
    <dataValidation allowBlank="1" showInputMessage="1" showErrorMessage="1" prompt="Enter the starting cash amount during the starting date" sqref="C3"/>
    <dataValidation allowBlank="1" showInputMessage="1" showErrorMessage="1" prompt="Enter a starting date from when a one-year forecast schedule will begin" sqref="F3"/>
    <dataValidation allowBlank="1" showInputMessage="1" showErrorMessage="1" prompt="Enter a minimum balance alert. The template will highlight if the cash balance is below the alert minimum value." sqref="J3"/>
    <dataValidation allowBlank="1" showInputMessage="1" showErrorMessage="1" prompt="Enter the cash receipts items for each month._x000a__x000a_For Returns and allowances, enter the values as positive numbers._x000a_" sqref="B8"/>
    <dataValidation allowBlank="1" showInputMessage="1" showErrorMessage="1" prompt="Enter the cash paid out items for each month_x000a_" sqref="B20"/>
    <dataValidation allowBlank="1" showInputMessage="1" showErrorMessage="1" prompt="Enter other operating values that you want to track across each month" sqref="B57"/>
  </dataValidations>
  <printOptions horizontalCentered="1"/>
  <pageMargins left="0.3" right="0.3" top="0.5" bottom="0.5" header="0.3" footer="0.3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9"/>
  <sheetViews>
    <sheetView showGridLines="0" tabSelected="1" topLeftCell="A3" zoomScaleNormal="100" workbookViewId="0">
      <selection activeCell="C17" sqref="C17"/>
    </sheetView>
  </sheetViews>
  <sheetFormatPr defaultColWidth="8.88671875" defaultRowHeight="21.95" customHeight="1"/>
  <cols>
    <col min="1" max="1" width="1.77734375" style="4" customWidth="1"/>
    <col min="2" max="3" width="14.88671875" style="2" customWidth="1"/>
    <col min="4" max="4" width="4.77734375" style="2" customWidth="1"/>
    <col min="5" max="10" width="8.88671875" style="4"/>
    <col min="11" max="11" width="18.6640625" style="4" customWidth="1"/>
    <col min="12" max="12" width="1.77734375" style="4" customWidth="1"/>
    <col min="13" max="13" width="18.88671875" style="5" bestFit="1" customWidth="1"/>
    <col min="14" max="14" width="14.21875" style="5" bestFit="1" customWidth="1"/>
    <col min="15" max="15" width="11.44140625" style="5" bestFit="1" customWidth="1"/>
    <col min="16" max="16384" width="8.88671875" style="4"/>
  </cols>
  <sheetData>
    <row r="1" spans="2:16" ht="116.25" customHeight="1">
      <c r="B1" s="3"/>
      <c r="E1" s="2"/>
      <c r="F1" s="2"/>
      <c r="G1" s="2"/>
      <c r="H1" s="2"/>
      <c r="I1" s="2"/>
      <c r="J1" s="2"/>
      <c r="K1" s="2"/>
      <c r="L1" s="2" t="s">
        <v>1</v>
      </c>
      <c r="P1" s="98"/>
    </row>
    <row r="2" spans="2:16" ht="32.1" customHeight="1">
      <c r="P2" s="98"/>
    </row>
    <row r="3" spans="2:16" ht="32.1" customHeight="1">
      <c r="B3" s="91" t="s">
        <v>56</v>
      </c>
      <c r="C3" s="91" t="str">
        <f>'Cash Flow Forecast'!B6</f>
        <v>សាច់ប្រាក់ក្នុងដៃ(ដើមខែ)</v>
      </c>
      <c r="M3" s="6" t="str">
        <f>B3</f>
        <v>ខែ</v>
      </c>
      <c r="N3" s="6" t="s">
        <v>2</v>
      </c>
      <c r="O3" s="6" t="s">
        <v>3</v>
      </c>
      <c r="P3" s="98"/>
    </row>
    <row r="4" spans="2:16" s="1" customFormat="1" ht="21.95" customHeight="1">
      <c r="B4" s="7">
        <f ca="1">'Cash Flow Forecast'!C5</f>
        <v>43952</v>
      </c>
      <c r="C4" s="92">
        <f>'Cash Flow Forecast'!C6</f>
        <v>10000</v>
      </c>
      <c r="D4" s="2"/>
      <c r="M4" s="11">
        <f t="shared" ref="M4:M15" ca="1" si="0">B4</f>
        <v>43952</v>
      </c>
      <c r="N4" s="99">
        <f t="shared" ref="N4:N15" si="1">IF(C4&lt;Cash_Minimum,0,C4)</f>
        <v>10000</v>
      </c>
      <c r="O4" s="100">
        <f t="shared" ref="O4:O15" si="2">IF(C4&lt;Cash_Minimum,C4,0)</f>
        <v>0</v>
      </c>
      <c r="P4" s="101"/>
    </row>
    <row r="5" spans="2:16" s="1" customFormat="1" ht="21.95" customHeight="1">
      <c r="B5" s="8">
        <f ca="1">'Cash Flow Forecast'!D5</f>
        <v>43983</v>
      </c>
      <c r="C5" s="93">
        <f>'Cash Flow Forecast'!D6</f>
        <v>8050</v>
      </c>
      <c r="D5" s="2"/>
      <c r="M5" s="11">
        <f t="shared" ca="1" si="0"/>
        <v>43983</v>
      </c>
      <c r="N5" s="99">
        <f t="shared" si="1"/>
        <v>8050</v>
      </c>
      <c r="O5" s="100">
        <f t="shared" si="2"/>
        <v>0</v>
      </c>
      <c r="P5" s="101"/>
    </row>
    <row r="6" spans="2:16" s="1" customFormat="1" ht="21.95" customHeight="1">
      <c r="B6" s="9">
        <f ca="1">'Cash Flow Forecast'!E5</f>
        <v>44013</v>
      </c>
      <c r="C6" s="94">
        <f>'Cash Flow Forecast'!E6</f>
        <v>9350</v>
      </c>
      <c r="D6" s="2"/>
      <c r="M6" s="11">
        <f t="shared" ca="1" si="0"/>
        <v>44013</v>
      </c>
      <c r="N6" s="99">
        <f t="shared" si="1"/>
        <v>9350</v>
      </c>
      <c r="O6" s="100">
        <f t="shared" si="2"/>
        <v>0</v>
      </c>
      <c r="P6" s="101"/>
    </row>
    <row r="7" spans="2:16" s="1" customFormat="1" ht="21.95" customHeight="1">
      <c r="B7" s="8">
        <f ca="1">'Cash Flow Forecast'!F5</f>
        <v>44044</v>
      </c>
      <c r="C7" s="93">
        <f>'Cash Flow Forecast'!F6</f>
        <v>890</v>
      </c>
      <c r="D7" s="2"/>
      <c r="M7" s="11">
        <f t="shared" ca="1" si="0"/>
        <v>44044</v>
      </c>
      <c r="N7" s="99">
        <f t="shared" si="1"/>
        <v>0</v>
      </c>
      <c r="O7" s="100">
        <f t="shared" si="2"/>
        <v>890</v>
      </c>
      <c r="P7" s="101"/>
    </row>
    <row r="8" spans="2:16" s="1" customFormat="1" ht="21.95" customHeight="1">
      <c r="B8" s="9">
        <f ca="1">'Cash Flow Forecast'!G5</f>
        <v>44075</v>
      </c>
      <c r="C8" s="94">
        <f>'Cash Flow Forecast'!G6</f>
        <v>2190</v>
      </c>
      <c r="D8" s="2"/>
      <c r="M8" s="11">
        <f t="shared" ca="1" si="0"/>
        <v>44075</v>
      </c>
      <c r="N8" s="99">
        <f t="shared" si="1"/>
        <v>2190</v>
      </c>
      <c r="O8" s="100">
        <f t="shared" si="2"/>
        <v>0</v>
      </c>
      <c r="P8" s="101"/>
    </row>
    <row r="9" spans="2:16" s="1" customFormat="1" ht="21.95" customHeight="1">
      <c r="B9" s="8">
        <f ca="1">'Cash Flow Forecast'!H5</f>
        <v>44105</v>
      </c>
      <c r="C9" s="93">
        <f>'Cash Flow Forecast'!H6</f>
        <v>13590</v>
      </c>
      <c r="D9" s="2"/>
      <c r="M9" s="11">
        <f t="shared" ca="1" si="0"/>
        <v>44105</v>
      </c>
      <c r="N9" s="99">
        <f t="shared" si="1"/>
        <v>13590</v>
      </c>
      <c r="O9" s="100">
        <f t="shared" si="2"/>
        <v>0</v>
      </c>
      <c r="P9" s="101"/>
    </row>
    <row r="10" spans="2:16" s="1" customFormat="1" ht="21.95" customHeight="1">
      <c r="B10" s="9">
        <f ca="1">'Cash Flow Forecast'!I5</f>
        <v>44136</v>
      </c>
      <c r="C10" s="94">
        <f>'Cash Flow Forecast'!I6</f>
        <v>13790</v>
      </c>
      <c r="D10" s="2"/>
      <c r="M10" s="11">
        <f t="shared" ca="1" si="0"/>
        <v>44136</v>
      </c>
      <c r="N10" s="99">
        <f t="shared" si="1"/>
        <v>13790</v>
      </c>
      <c r="O10" s="100">
        <f t="shared" si="2"/>
        <v>0</v>
      </c>
      <c r="P10" s="101"/>
    </row>
    <row r="11" spans="2:16" s="1" customFormat="1" ht="21.95" customHeight="1">
      <c r="B11" s="8">
        <f ca="1">'Cash Flow Forecast'!J5</f>
        <v>44166</v>
      </c>
      <c r="C11" s="93">
        <f>'Cash Flow Forecast'!J6</f>
        <v>15290</v>
      </c>
      <c r="D11" s="2"/>
      <c r="M11" s="11">
        <f t="shared" ca="1" si="0"/>
        <v>44166</v>
      </c>
      <c r="N11" s="99">
        <f t="shared" si="1"/>
        <v>15290</v>
      </c>
      <c r="O11" s="100">
        <f t="shared" si="2"/>
        <v>0</v>
      </c>
      <c r="P11" s="101"/>
    </row>
    <row r="12" spans="2:16" s="1" customFormat="1" ht="21.95" customHeight="1">
      <c r="B12" s="9">
        <f ca="1">'Cash Flow Forecast'!K5</f>
        <v>44197</v>
      </c>
      <c r="C12" s="94">
        <f>'Cash Flow Forecast'!K6</f>
        <v>16410</v>
      </c>
      <c r="D12" s="2"/>
      <c r="M12" s="11">
        <f t="shared" ca="1" si="0"/>
        <v>44197</v>
      </c>
      <c r="N12" s="99">
        <f t="shared" si="1"/>
        <v>16410</v>
      </c>
      <c r="O12" s="100">
        <f t="shared" si="2"/>
        <v>0</v>
      </c>
      <c r="P12" s="101"/>
    </row>
    <row r="13" spans="2:16" s="1" customFormat="1" ht="21.95" customHeight="1">
      <c r="B13" s="8">
        <f ca="1">'Cash Flow Forecast'!L5</f>
        <v>44228</v>
      </c>
      <c r="C13" s="93">
        <f>'Cash Flow Forecast'!L6</f>
        <v>14360</v>
      </c>
      <c r="D13" s="2"/>
      <c r="M13" s="11">
        <f t="shared" ca="1" si="0"/>
        <v>44228</v>
      </c>
      <c r="N13" s="99">
        <f t="shared" si="1"/>
        <v>14360</v>
      </c>
      <c r="O13" s="100">
        <f t="shared" si="2"/>
        <v>0</v>
      </c>
      <c r="P13" s="101"/>
    </row>
    <row r="14" spans="2:16" s="1" customFormat="1" ht="21.95" customHeight="1">
      <c r="B14" s="9">
        <f ca="1">'Cash Flow Forecast'!M5</f>
        <v>44256</v>
      </c>
      <c r="C14" s="94">
        <f>'Cash Flow Forecast'!M6</f>
        <v>16560</v>
      </c>
      <c r="D14" s="2"/>
      <c r="M14" s="11">
        <f t="shared" ca="1" si="0"/>
        <v>44256</v>
      </c>
      <c r="N14" s="99">
        <f t="shared" si="1"/>
        <v>16560</v>
      </c>
      <c r="O14" s="100">
        <f t="shared" si="2"/>
        <v>0</v>
      </c>
      <c r="P14" s="101"/>
    </row>
    <row r="15" spans="2:16" s="1" customFormat="1" ht="21.95" customHeight="1">
      <c r="B15" s="10">
        <f ca="1">'Cash Flow Forecast'!N5</f>
        <v>44287</v>
      </c>
      <c r="C15" s="95">
        <f>'Cash Flow Forecast'!N6</f>
        <v>18780</v>
      </c>
      <c r="D15" s="2"/>
      <c r="M15" s="11">
        <f t="shared" ca="1" si="0"/>
        <v>44287</v>
      </c>
      <c r="N15" s="99">
        <f t="shared" si="1"/>
        <v>18780</v>
      </c>
      <c r="O15" s="100">
        <f t="shared" si="2"/>
        <v>0</v>
      </c>
      <c r="P15" s="101"/>
    </row>
    <row r="16" spans="2:16" ht="21.95" customHeight="1">
      <c r="P16" s="98"/>
    </row>
    <row r="17" spans="13:16" ht="21.95" customHeight="1">
      <c r="M17" s="96"/>
      <c r="N17" s="96"/>
      <c r="O17" s="96"/>
      <c r="P17" s="97"/>
    </row>
    <row r="18" spans="13:16" ht="21.95" customHeight="1">
      <c r="M18" s="96"/>
      <c r="N18" s="96"/>
      <c r="O18" s="96"/>
      <c r="P18" s="97"/>
    </row>
    <row r="19" spans="13:16" ht="21.95" customHeight="1">
      <c r="M19" s="96"/>
      <c r="N19" s="96"/>
      <c r="O19" s="96"/>
      <c r="P19" s="97"/>
    </row>
    <row r="20" spans="13:16" ht="21.95" customHeight="1">
      <c r="M20" s="96"/>
      <c r="N20" s="96"/>
      <c r="O20" s="96"/>
      <c r="P20" s="97"/>
    </row>
    <row r="21" spans="13:16" ht="21.95" customHeight="1">
      <c r="M21" s="96"/>
      <c r="N21" s="96"/>
      <c r="O21" s="96"/>
      <c r="P21" s="97"/>
    </row>
    <row r="22" spans="13:16" ht="21.95" customHeight="1">
      <c r="M22" s="96"/>
      <c r="N22" s="96"/>
      <c r="O22" s="96"/>
      <c r="P22" s="97"/>
    </row>
    <row r="23" spans="13:16" ht="21.95" customHeight="1">
      <c r="M23" s="96"/>
      <c r="N23" s="96"/>
      <c r="O23" s="96"/>
      <c r="P23" s="97"/>
    </row>
    <row r="24" spans="13:16" ht="21.95" customHeight="1">
      <c r="M24" s="96"/>
      <c r="N24" s="96"/>
      <c r="O24" s="96"/>
      <c r="P24" s="97"/>
    </row>
    <row r="25" spans="13:16" ht="21.95" customHeight="1">
      <c r="M25" s="96"/>
      <c r="N25" s="96"/>
      <c r="O25" s="96"/>
      <c r="P25" s="97"/>
    </row>
    <row r="26" spans="13:16" ht="21.95" customHeight="1">
      <c r="M26" s="96"/>
      <c r="N26" s="96"/>
      <c r="O26" s="96"/>
      <c r="P26" s="97"/>
    </row>
    <row r="27" spans="13:16" ht="21.95" customHeight="1">
      <c r="M27" s="96"/>
      <c r="N27" s="96"/>
      <c r="O27" s="96"/>
      <c r="P27" s="97"/>
    </row>
    <row r="28" spans="13:16" ht="21.95" customHeight="1">
      <c r="M28" s="96"/>
      <c r="N28" s="96"/>
      <c r="O28" s="96"/>
      <c r="P28" s="97"/>
    </row>
    <row r="29" spans="13:16" ht="21.95" customHeight="1">
      <c r="M29" s="96"/>
      <c r="N29" s="96"/>
      <c r="O29" s="96"/>
      <c r="P29" s="97"/>
    </row>
  </sheetData>
  <phoneticPr fontId="3" type="noConversion"/>
  <dataValidations count="1">
    <dataValidation allowBlank="1" showInputMessage="1" showErrorMessage="1" prompt="This tab automatically reads from the Cash Flow Forecast tab and summarises the forecast with a table and a chart." sqref="A1"/>
  </dataValidations>
  <printOptions horizontalCentered="1"/>
  <pageMargins left="0.5" right="0.5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FFA26D-8255-4FBC-8ED6-34AF0531DC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E68700-CE33-4D96-939D-220AE6BFDB11}">
  <ds:schemaRefs>
    <ds:schemaRef ds:uri="16c05727-aa75-4e4a-9b5f-8a80a1165891"/>
    <ds:schemaRef ds:uri="http://www.w3.org/XML/1998/namespace"/>
    <ds:schemaRef ds:uri="http://schemas.microsoft.com/office/2006/documentManagement/types"/>
    <ds:schemaRef ds:uri="http://purl.org/dc/elements/1.1/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71af3243-3dd4-4a8d-8c0d-dd76da1f02a5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28A065-BDB4-4BA1-A1D0-B8466F8971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Cash Flow Forecast</vt:lpstr>
      <vt:lpstr>Cash flow chart</vt:lpstr>
      <vt:lpstr>Cash_Minimum</vt:lpstr>
      <vt:lpstr>'Cash flow chart'!Print_Area</vt:lpstr>
      <vt:lpstr>Start_Date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2019-02-20T20:38:26Z</dcterms:created>
  <dcterms:modified xsi:type="dcterms:W3CDTF">2020-04-09T03:20:16Z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